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codeName="ThisWorkbook" autoCompressPictures="0"/>
  <workbookProtection workbookPassword="930A" lockStructure="1"/>
  <bookViews>
    <workbookView xWindow="120" yWindow="-120" windowWidth="14595" windowHeight="6315" tabRatio="500"/>
  </bookViews>
  <sheets>
    <sheet name="Read me" sheetId="5" r:id="rId1"/>
    <sheet name="Definition Mitigation Actions" sheetId="6" r:id="rId2"/>
    <sheet name="Cod" sheetId="24" r:id="rId3"/>
    <sheet name="Plaice" sheetId="26" r:id="rId4"/>
    <sheet name="Sole VIId" sheetId="28" r:id="rId5"/>
    <sheet name="Sole VIIe" sheetId="31" r:id="rId6"/>
    <sheet name="Skates and Rays" sheetId="33" r:id="rId7"/>
  </sheets>
  <calcPr calcId="145621"/>
</workbook>
</file>

<file path=xl/calcChain.xml><?xml version="1.0" encoding="utf-8"?>
<calcChain xmlns="http://schemas.openxmlformats.org/spreadsheetml/2006/main">
  <c r="C5" i="26" l="1"/>
  <c r="D10" i="26" l="1"/>
  <c r="H12" i="26"/>
  <c r="E12" i="26"/>
  <c r="D12" i="26"/>
  <c r="H13" i="24"/>
  <c r="E13" i="24"/>
  <c r="J20" i="33" l="1"/>
  <c r="K20" i="33"/>
  <c r="L20" i="33"/>
  <c r="G20" i="33"/>
  <c r="G19" i="33"/>
  <c r="J18" i="33"/>
  <c r="K18" i="33"/>
  <c r="L18" i="33"/>
  <c r="G18" i="33"/>
  <c r="E17" i="33"/>
  <c r="G17" i="33"/>
  <c r="H17" i="33"/>
  <c r="D16" i="33"/>
  <c r="E16" i="33"/>
  <c r="G16" i="33"/>
  <c r="F7" i="33"/>
  <c r="D17" i="33"/>
  <c r="C5" i="33"/>
  <c r="F7" i="31"/>
  <c r="H20" i="31"/>
  <c r="J20" i="31"/>
  <c r="K20" i="31"/>
  <c r="L20" i="31"/>
  <c r="F19" i="31"/>
  <c r="H19" i="31"/>
  <c r="E17" i="31"/>
  <c r="F17" i="31"/>
  <c r="H17" i="31"/>
  <c r="J17" i="31"/>
  <c r="K17" i="31"/>
  <c r="L17" i="31"/>
  <c r="E16" i="31"/>
  <c r="H16" i="31"/>
  <c r="F13" i="31"/>
  <c r="H13" i="31"/>
  <c r="C5" i="31"/>
  <c r="E20" i="28"/>
  <c r="E19" i="28"/>
  <c r="H19" i="28"/>
  <c r="E18" i="28"/>
  <c r="E17" i="28"/>
  <c r="H17" i="28"/>
  <c r="E16" i="28"/>
  <c r="H16" i="28"/>
  <c r="E13" i="28"/>
  <c r="H13" i="28"/>
  <c r="C5" i="28"/>
  <c r="C5" i="24"/>
  <c r="F19" i="26"/>
  <c r="G19" i="26"/>
  <c r="H18" i="26"/>
  <c r="E17" i="26"/>
  <c r="F17" i="26"/>
  <c r="G17" i="26"/>
  <c r="H17" i="26"/>
  <c r="E16" i="26"/>
  <c r="H16" i="26"/>
  <c r="D14" i="26"/>
  <c r="D13" i="26" s="1"/>
  <c r="F13" i="26"/>
  <c r="G13" i="26"/>
  <c r="H11" i="26"/>
  <c r="H14" i="26" s="1"/>
  <c r="H19" i="26" s="1"/>
  <c r="G12" i="26"/>
  <c r="G11" i="26"/>
  <c r="F12" i="26"/>
  <c r="F11" i="26"/>
  <c r="E11" i="26"/>
  <c r="D11" i="26"/>
  <c r="G13" i="24"/>
  <c r="D16" i="24"/>
  <c r="C44" i="33"/>
  <c r="C42" i="33"/>
  <c r="H16" i="33"/>
  <c r="L14" i="33"/>
  <c r="K14" i="33"/>
  <c r="J14" i="33"/>
  <c r="I14" i="33"/>
  <c r="H14" i="33"/>
  <c r="H19" i="33" s="1"/>
  <c r="G14" i="33"/>
  <c r="F14" i="33"/>
  <c r="E14" i="33"/>
  <c r="E13" i="33" s="1"/>
  <c r="M9" i="33"/>
  <c r="L8" i="33"/>
  <c r="L16" i="33" s="1"/>
  <c r="K8" i="33"/>
  <c r="K16" i="33" s="1"/>
  <c r="J8" i="33"/>
  <c r="I7" i="33"/>
  <c r="I10" i="33" s="1"/>
  <c r="H7" i="33"/>
  <c r="G7" i="33"/>
  <c r="E7" i="33"/>
  <c r="D7" i="33"/>
  <c r="C45" i="31"/>
  <c r="C44" i="31"/>
  <c r="C42" i="31"/>
  <c r="D17" i="31"/>
  <c r="D16" i="31"/>
  <c r="L14" i="31"/>
  <c r="K14" i="31"/>
  <c r="J14" i="31"/>
  <c r="I14" i="31"/>
  <c r="H14" i="31"/>
  <c r="H18" i="31" s="1"/>
  <c r="G14" i="31"/>
  <c r="F14" i="31"/>
  <c r="E14" i="31"/>
  <c r="E18" i="31" s="1"/>
  <c r="D14" i="31"/>
  <c r="D13" i="31" s="1"/>
  <c r="M9" i="31"/>
  <c r="L8" i="31"/>
  <c r="L16" i="31" s="1"/>
  <c r="K8" i="31"/>
  <c r="K16" i="31" s="1"/>
  <c r="J8" i="31"/>
  <c r="I7" i="31"/>
  <c r="H7" i="31"/>
  <c r="G7" i="31"/>
  <c r="G10" i="31" s="1"/>
  <c r="F10" i="31"/>
  <c r="E7" i="31"/>
  <c r="D7" i="31"/>
  <c r="C47" i="28"/>
  <c r="C45" i="28"/>
  <c r="C43" i="28"/>
  <c r="D17" i="28"/>
  <c r="D16" i="28"/>
  <c r="L14" i="28"/>
  <c r="K14" i="28"/>
  <c r="J14" i="28"/>
  <c r="I14" i="28"/>
  <c r="H14" i="28"/>
  <c r="H20" i="28" s="1"/>
  <c r="G14" i="28"/>
  <c r="F14" i="28"/>
  <c r="E14" i="28"/>
  <c r="D14" i="28"/>
  <c r="D13" i="28" s="1"/>
  <c r="M9" i="28"/>
  <c r="L8" i="28"/>
  <c r="L16" i="28" s="1"/>
  <c r="K8" i="28"/>
  <c r="K16" i="28" s="1"/>
  <c r="J8" i="28"/>
  <c r="I7" i="28"/>
  <c r="H7" i="28"/>
  <c r="H10" i="28" s="1"/>
  <c r="K10" i="28" s="1"/>
  <c r="G7" i="28"/>
  <c r="E7" i="28"/>
  <c r="D7" i="28"/>
  <c r="C47" i="26"/>
  <c r="C45" i="26"/>
  <c r="C43" i="26"/>
  <c r="D17" i="26"/>
  <c r="D16" i="26"/>
  <c r="L14" i="26"/>
  <c r="K14" i="26"/>
  <c r="J14" i="26"/>
  <c r="I14" i="26"/>
  <c r="G14" i="26"/>
  <c r="F14" i="26"/>
  <c r="E14" i="26"/>
  <c r="E19" i="26" s="1"/>
  <c r="M9" i="26"/>
  <c r="L8" i="26"/>
  <c r="L16" i="26" s="1"/>
  <c r="K8" i="26"/>
  <c r="K16" i="26" s="1"/>
  <c r="J8" i="26"/>
  <c r="I7" i="26"/>
  <c r="H7" i="26"/>
  <c r="G7" i="26"/>
  <c r="F7" i="26"/>
  <c r="E7" i="26"/>
  <c r="D7" i="26"/>
  <c r="G10" i="26"/>
  <c r="E17" i="24"/>
  <c r="G17" i="24"/>
  <c r="H17" i="24"/>
  <c r="D17" i="24"/>
  <c r="D14" i="24"/>
  <c r="D19" i="24" s="1"/>
  <c r="H13" i="33" l="1"/>
  <c r="E18" i="33"/>
  <c r="E20" i="33"/>
  <c r="E19" i="33"/>
  <c r="E19" i="31"/>
  <c r="E20" i="31"/>
  <c r="E13" i="31"/>
  <c r="H18" i="28"/>
  <c r="H13" i="26"/>
  <c r="E18" i="26"/>
  <c r="E13" i="26"/>
  <c r="D14" i="33"/>
  <c r="H18" i="33"/>
  <c r="J16" i="33"/>
  <c r="G10" i="33"/>
  <c r="G21" i="33" s="1"/>
  <c r="H10" i="33"/>
  <c r="H20" i="33" s="1"/>
  <c r="F10" i="33"/>
  <c r="F21" i="33" s="1"/>
  <c r="D10" i="33"/>
  <c r="G21" i="31"/>
  <c r="I10" i="31"/>
  <c r="D10" i="31"/>
  <c r="D21" i="31" s="1"/>
  <c r="H10" i="31"/>
  <c r="K10" i="31" s="1"/>
  <c r="D18" i="31"/>
  <c r="D19" i="31"/>
  <c r="F21" i="31"/>
  <c r="C14" i="31"/>
  <c r="J16" i="31"/>
  <c r="G21" i="26"/>
  <c r="D18" i="24"/>
  <c r="D13" i="24"/>
  <c r="E10" i="33"/>
  <c r="E21" i="33" s="1"/>
  <c r="L10" i="33"/>
  <c r="E10" i="31"/>
  <c r="E21" i="31" s="1"/>
  <c r="J16" i="28"/>
  <c r="G10" i="28"/>
  <c r="G21" i="28" s="1"/>
  <c r="D10" i="28"/>
  <c r="D21" i="28" s="1"/>
  <c r="C14" i="26"/>
  <c r="J16" i="26"/>
  <c r="H10" i="26"/>
  <c r="K10" i="26" s="1"/>
  <c r="D21" i="26"/>
  <c r="L10" i="28"/>
  <c r="E10" i="28"/>
  <c r="E21" i="28" s="1"/>
  <c r="I10" i="28"/>
  <c r="C14" i="28"/>
  <c r="F10" i="28"/>
  <c r="F21" i="28" s="1"/>
  <c r="J10" i="28"/>
  <c r="D18" i="28"/>
  <c r="D19" i="28"/>
  <c r="H21" i="28"/>
  <c r="E10" i="26"/>
  <c r="E21" i="26" s="1"/>
  <c r="I10" i="26"/>
  <c r="F10" i="26"/>
  <c r="F21" i="26" s="1"/>
  <c r="D18" i="26"/>
  <c r="D19" i="26"/>
  <c r="C14" i="33" l="1"/>
  <c r="D20" i="33"/>
  <c r="D18" i="33"/>
  <c r="D13" i="33"/>
  <c r="D21" i="33"/>
  <c r="D19" i="33"/>
  <c r="J10" i="33"/>
  <c r="H21" i="33"/>
  <c r="K10" i="33"/>
  <c r="L10" i="31"/>
  <c r="H21" i="31"/>
  <c r="J10" i="31"/>
  <c r="D20" i="31"/>
  <c r="D20" i="28"/>
  <c r="D20" i="26"/>
  <c r="J10" i="26"/>
  <c r="L10" i="26"/>
  <c r="H21" i="26"/>
  <c r="E20" i="26"/>
  <c r="H20" i="26"/>
  <c r="D7" i="24" l="1"/>
  <c r="C46" i="24"/>
  <c r="C44" i="24"/>
  <c r="C42" i="24"/>
  <c r="H16" i="24"/>
  <c r="G16" i="24"/>
  <c r="E16" i="24"/>
  <c r="L14" i="24"/>
  <c r="K14" i="24"/>
  <c r="J14" i="24"/>
  <c r="I14" i="24"/>
  <c r="H14" i="24"/>
  <c r="G14" i="24"/>
  <c r="F14" i="24"/>
  <c r="E14" i="24"/>
  <c r="M9" i="24"/>
  <c r="L8" i="24"/>
  <c r="K8" i="24"/>
  <c r="K16" i="24" s="1"/>
  <c r="J8" i="24"/>
  <c r="I7" i="24"/>
  <c r="H7" i="24"/>
  <c r="H10" i="24" s="1"/>
  <c r="G7" i="24"/>
  <c r="F7" i="24"/>
  <c r="E7" i="24"/>
  <c r="D10" i="24"/>
  <c r="C14" i="24" l="1"/>
  <c r="H18" i="24"/>
  <c r="H19" i="24"/>
  <c r="E18" i="24"/>
  <c r="E19" i="24"/>
  <c r="G19" i="24"/>
  <c r="G18" i="24"/>
  <c r="D21" i="24"/>
  <c r="L16" i="24"/>
  <c r="J16" i="24"/>
  <c r="J10" i="24"/>
  <c r="K10" i="24"/>
  <c r="F10" i="24"/>
  <c r="F21" i="24" s="1"/>
  <c r="G10" i="24"/>
  <c r="G21" i="24" s="1"/>
  <c r="D20" i="24"/>
  <c r="H20" i="24"/>
  <c r="L10" i="24"/>
  <c r="E10" i="24"/>
  <c r="E21" i="24" s="1"/>
  <c r="I10" i="24"/>
  <c r="I21" i="24" s="1"/>
  <c r="H21" i="24"/>
  <c r="E20" i="24" l="1"/>
  <c r="G20" i="24"/>
</calcChain>
</file>

<file path=xl/comments1.xml><?xml version="1.0" encoding="utf-8"?>
<comments xmlns="http://schemas.openxmlformats.org/spreadsheetml/2006/main">
  <authors>
    <author>Vandamme, Sara</author>
  </authors>
  <commentList>
    <comment ref="C5" authorId="0">
      <text>
        <r>
          <rPr>
            <b/>
            <sz val="9"/>
            <color indexed="81"/>
            <rFont val="Tahoma"/>
            <family val="2"/>
          </rPr>
          <t>Vandamme, Sara:</t>
        </r>
        <r>
          <rPr>
            <sz val="9"/>
            <color indexed="81"/>
            <rFont val="Tahoma"/>
            <family val="2"/>
          </rPr>
          <t xml:space="preserve">
</t>
        </r>
        <r>
          <rPr>
            <sz val="20"/>
            <color indexed="81"/>
            <rFont val="Tahoma"/>
            <family val="2"/>
          </rPr>
          <t xml:space="preserve">ICES 2015 advice http://www.ices.dk/sites/pub/Publication%20Reports/Advice/2015/2015/cod-347d.pdf
ICES advice for area 4, 7.d and 3.a
Catch Options Table 6.3.4.2:
Total catch (t) 2015 = 54 121
Landings (t) 2015= 42 394
Discards (t) 2015 = 11 727
discard rate 2015=11 727 / 54 121 = 21.67%
Table 6.3.4.6
Discards included, data series from the main fleets (in 2014 covering 69% of the landings by weight in
Subarea IV, 75% in Division IIIa–Skagerrak, and 83% in Division VIId).
</t>
        </r>
      </text>
    </comment>
    <comment ref="J7" authorId="0">
      <text>
        <r>
          <rPr>
            <b/>
            <sz val="9"/>
            <color indexed="81"/>
            <rFont val="Tahoma"/>
            <family val="2"/>
          </rPr>
          <t>Vandamme, Sara:</t>
        </r>
        <r>
          <rPr>
            <sz val="9"/>
            <color indexed="81"/>
            <rFont val="Tahoma"/>
            <family val="2"/>
          </rPr>
          <t xml:space="preserve">
</t>
        </r>
        <r>
          <rPr>
            <sz val="14"/>
            <color indexed="81"/>
            <rFont val="Tahoma"/>
            <family val="2"/>
          </rPr>
          <t>of UK share</t>
        </r>
      </text>
    </comment>
    <comment ref="K7" authorId="0">
      <text>
        <r>
          <rPr>
            <b/>
            <sz val="9"/>
            <color indexed="81"/>
            <rFont val="Tahoma"/>
            <family val="2"/>
          </rPr>
          <t>Vandamme, Sara:</t>
        </r>
        <r>
          <rPr>
            <sz val="9"/>
            <color indexed="81"/>
            <rFont val="Tahoma"/>
            <family val="2"/>
          </rPr>
          <t xml:space="preserve">
</t>
        </r>
        <r>
          <rPr>
            <sz val="14"/>
            <color indexed="81"/>
            <rFont val="Tahoma"/>
            <family val="2"/>
          </rPr>
          <t>of UK share</t>
        </r>
      </text>
    </comment>
    <comment ref="L7" authorId="0">
      <text>
        <r>
          <rPr>
            <b/>
            <sz val="9"/>
            <color indexed="81"/>
            <rFont val="Tahoma"/>
            <family val="2"/>
          </rPr>
          <t>Vandamme, Sara:</t>
        </r>
        <r>
          <rPr>
            <sz val="9"/>
            <color indexed="81"/>
            <rFont val="Tahoma"/>
            <family val="2"/>
          </rPr>
          <t xml:space="preserve">
</t>
        </r>
        <r>
          <rPr>
            <sz val="14"/>
            <color indexed="81"/>
            <rFont val="Tahoma"/>
            <family val="2"/>
          </rPr>
          <t>of UK share</t>
        </r>
      </text>
    </comment>
  </commentList>
</comments>
</file>

<file path=xl/comments2.xml><?xml version="1.0" encoding="utf-8"?>
<comments xmlns="http://schemas.openxmlformats.org/spreadsheetml/2006/main">
  <authors>
    <author>Vandamme, Sara</author>
  </authors>
  <commentList>
    <comment ref="C5" authorId="0">
      <text>
        <r>
          <rPr>
            <b/>
            <sz val="9"/>
            <color indexed="81"/>
            <rFont val="Tahoma"/>
            <family val="2"/>
          </rPr>
          <t>Vandamme, Sara:</t>
        </r>
        <r>
          <rPr>
            <sz val="9"/>
            <color indexed="81"/>
            <rFont val="Tahoma"/>
            <family val="2"/>
          </rPr>
          <t xml:space="preserve">
</t>
        </r>
        <r>
          <rPr>
            <b/>
            <sz val="16"/>
            <color indexed="81"/>
            <rFont val="Tahoma"/>
            <family val="2"/>
          </rPr>
          <t>Average was taken of the Discard rate of area 7.d and 7.e</t>
        </r>
        <r>
          <rPr>
            <sz val="9"/>
            <color indexed="81"/>
            <rFont val="Tahoma"/>
            <family val="2"/>
          </rPr>
          <t xml:space="preserve">
</t>
        </r>
        <r>
          <rPr>
            <sz val="20"/>
            <color indexed="81"/>
            <rFont val="Tahoma"/>
            <family val="2"/>
          </rPr>
          <t xml:space="preserve">ICES 2015 advice </t>
        </r>
        <r>
          <rPr>
            <b/>
            <sz val="20"/>
            <color indexed="81"/>
            <rFont val="Tahoma"/>
            <family val="2"/>
          </rPr>
          <t xml:space="preserve">Plaice 7.d </t>
        </r>
        <r>
          <rPr>
            <sz val="20"/>
            <color indexed="81"/>
            <rFont val="Tahoma"/>
            <family val="2"/>
          </rPr>
          <t xml:space="preserve">http://www.ices.dk/sites/pub/Publication%20Reports/Advice/2015/2015/ple-eche-update.pdf
Catch options Table 6.3.32.2:
Total catch (t) 2015 = 6474
Discards (t) 2015 = 2323
discard rate 2015=2323/ 6474= </t>
        </r>
        <r>
          <rPr>
            <b/>
            <sz val="20"/>
            <color indexed="81"/>
            <rFont val="Tahoma"/>
            <family val="2"/>
          </rPr>
          <t>35.88%</t>
        </r>
        <r>
          <rPr>
            <sz val="20"/>
            <color indexed="81"/>
            <rFont val="Tahoma"/>
            <family val="2"/>
          </rPr>
          <t xml:space="preserve">
in 2016: 5851/14074=41.57%
Plaice </t>
        </r>
        <r>
          <rPr>
            <b/>
            <sz val="20"/>
            <color indexed="81"/>
            <rFont val="Tahoma"/>
            <family val="2"/>
          </rPr>
          <t xml:space="preserve">7.e </t>
        </r>
        <r>
          <rPr>
            <sz val="20"/>
            <color indexed="81"/>
            <rFont val="Tahoma"/>
            <family val="2"/>
          </rPr>
          <t xml:space="preserve">: category 3 stocks 
http://www.ices.dk/sites/pub/Publication%20Reports/Advice/2015/2015/ple-echw.pdf
Catch options:
The average discard rate of the last three years is </t>
        </r>
        <r>
          <rPr>
            <b/>
            <sz val="20"/>
            <color indexed="81"/>
            <rFont val="Tahoma"/>
            <family val="2"/>
          </rPr>
          <t xml:space="preserve">25%
</t>
        </r>
        <r>
          <rPr>
            <sz val="20"/>
            <color indexed="81"/>
            <rFont val="Tahoma"/>
            <family val="2"/>
          </rPr>
          <t xml:space="preserve">in 2016: 49%
</t>
        </r>
      </text>
    </comment>
    <comment ref="J7" authorId="0">
      <text>
        <r>
          <rPr>
            <b/>
            <sz val="9"/>
            <color indexed="81"/>
            <rFont val="Tahoma"/>
            <family val="2"/>
          </rPr>
          <t>Vandamme, Sara:</t>
        </r>
        <r>
          <rPr>
            <sz val="9"/>
            <color indexed="81"/>
            <rFont val="Tahoma"/>
            <family val="2"/>
          </rPr>
          <t xml:space="preserve">
</t>
        </r>
        <r>
          <rPr>
            <sz val="14"/>
            <color indexed="81"/>
            <rFont val="Tahoma"/>
            <family val="2"/>
          </rPr>
          <t>of UK share</t>
        </r>
      </text>
    </comment>
    <comment ref="K7" authorId="0">
      <text>
        <r>
          <rPr>
            <b/>
            <sz val="9"/>
            <color indexed="81"/>
            <rFont val="Tahoma"/>
            <family val="2"/>
          </rPr>
          <t>Vandamme, Sara:</t>
        </r>
        <r>
          <rPr>
            <sz val="9"/>
            <color indexed="81"/>
            <rFont val="Tahoma"/>
            <family val="2"/>
          </rPr>
          <t xml:space="preserve">
</t>
        </r>
        <r>
          <rPr>
            <sz val="14"/>
            <color indexed="81"/>
            <rFont val="Tahoma"/>
            <family val="2"/>
          </rPr>
          <t>of UK share</t>
        </r>
      </text>
    </comment>
    <comment ref="L7" authorId="0">
      <text>
        <r>
          <rPr>
            <b/>
            <sz val="9"/>
            <color indexed="81"/>
            <rFont val="Tahoma"/>
            <family val="2"/>
          </rPr>
          <t>Vandamme, Sara:</t>
        </r>
        <r>
          <rPr>
            <sz val="9"/>
            <color indexed="81"/>
            <rFont val="Tahoma"/>
            <family val="2"/>
          </rPr>
          <t xml:space="preserve">
</t>
        </r>
        <r>
          <rPr>
            <sz val="14"/>
            <color indexed="81"/>
            <rFont val="Tahoma"/>
            <family val="2"/>
          </rPr>
          <t>of UK share</t>
        </r>
      </text>
    </comment>
  </commentList>
</comments>
</file>

<file path=xl/comments3.xml><?xml version="1.0" encoding="utf-8"?>
<comments xmlns="http://schemas.openxmlformats.org/spreadsheetml/2006/main">
  <authors>
    <author>Vandamme, Sara</author>
  </authors>
  <commentList>
    <comment ref="C5" authorId="0">
      <text>
        <r>
          <rPr>
            <b/>
            <sz val="9"/>
            <color indexed="81"/>
            <rFont val="Tahoma"/>
            <family val="2"/>
          </rPr>
          <t>Vandamme, Sara:</t>
        </r>
        <r>
          <rPr>
            <sz val="9"/>
            <color indexed="81"/>
            <rFont val="Tahoma"/>
            <family val="2"/>
          </rPr>
          <t xml:space="preserve">
</t>
        </r>
        <r>
          <rPr>
            <sz val="20"/>
            <color indexed="81"/>
            <rFont val="Tahoma"/>
            <family val="2"/>
          </rPr>
          <t>ICES 2015 advice http://www.ices.dk/sites/pub/Publication%20Reports/Advice/2015/2015/sol-eche.pdf
Catch options:
Table 6.3.44.1
Total Catch (2015)= 3936t
Discards (2015) = 453t
average discard rate = 453 / 3936 = 11.51%
in 2016: 301/3258= 9.2%</t>
        </r>
      </text>
    </comment>
    <comment ref="J7" authorId="0">
      <text>
        <r>
          <rPr>
            <b/>
            <sz val="9"/>
            <color indexed="81"/>
            <rFont val="Tahoma"/>
            <family val="2"/>
          </rPr>
          <t>Vandamme, Sara:</t>
        </r>
        <r>
          <rPr>
            <sz val="9"/>
            <color indexed="81"/>
            <rFont val="Tahoma"/>
            <family val="2"/>
          </rPr>
          <t xml:space="preserve">
</t>
        </r>
        <r>
          <rPr>
            <sz val="14"/>
            <color indexed="81"/>
            <rFont val="Tahoma"/>
            <family val="2"/>
          </rPr>
          <t>of UK share</t>
        </r>
      </text>
    </comment>
    <comment ref="K7" authorId="0">
      <text>
        <r>
          <rPr>
            <b/>
            <sz val="9"/>
            <color indexed="81"/>
            <rFont val="Tahoma"/>
            <family val="2"/>
          </rPr>
          <t>Vandamme, Sara:</t>
        </r>
        <r>
          <rPr>
            <sz val="9"/>
            <color indexed="81"/>
            <rFont val="Tahoma"/>
            <family val="2"/>
          </rPr>
          <t xml:space="preserve">
</t>
        </r>
        <r>
          <rPr>
            <sz val="14"/>
            <color indexed="81"/>
            <rFont val="Tahoma"/>
            <family val="2"/>
          </rPr>
          <t>of UK share</t>
        </r>
      </text>
    </comment>
    <comment ref="L7" authorId="0">
      <text>
        <r>
          <rPr>
            <b/>
            <sz val="9"/>
            <color indexed="81"/>
            <rFont val="Tahoma"/>
            <family val="2"/>
          </rPr>
          <t>Vandamme, Sara:</t>
        </r>
        <r>
          <rPr>
            <sz val="9"/>
            <color indexed="81"/>
            <rFont val="Tahoma"/>
            <family val="2"/>
          </rPr>
          <t xml:space="preserve">
</t>
        </r>
        <r>
          <rPr>
            <sz val="14"/>
            <color indexed="81"/>
            <rFont val="Tahoma"/>
            <family val="2"/>
          </rPr>
          <t>of UK share</t>
        </r>
      </text>
    </comment>
  </commentList>
</comments>
</file>

<file path=xl/comments4.xml><?xml version="1.0" encoding="utf-8"?>
<comments xmlns="http://schemas.openxmlformats.org/spreadsheetml/2006/main">
  <authors>
    <author>Vandamme, Sara</author>
  </authors>
  <commentList>
    <comment ref="C5" authorId="0">
      <text>
        <r>
          <rPr>
            <b/>
            <sz val="9"/>
            <color indexed="81"/>
            <rFont val="Tahoma"/>
            <family val="2"/>
          </rPr>
          <t>Vandamme, Sara:</t>
        </r>
        <r>
          <rPr>
            <sz val="9"/>
            <color indexed="81"/>
            <rFont val="Tahoma"/>
            <family val="2"/>
          </rPr>
          <t xml:space="preserve">
</t>
        </r>
        <r>
          <rPr>
            <sz val="20"/>
            <color indexed="81"/>
            <rFont val="Tahoma"/>
            <family val="2"/>
          </rPr>
          <t>ICES 2015 advice http://www.ices.dk/sites/pub/Publication%20Reports/Advice/2015/2015/sol-echw.pdf
Catch options:
Table 6.3.45.2
Total Catch (2015)= 882t
Discarding of sole in the sampled fleets is considered to be negligible. Discard data from the French fleet is not available.
in 2016= 1.7%</t>
        </r>
      </text>
    </comment>
    <comment ref="J7" authorId="0">
      <text>
        <r>
          <rPr>
            <b/>
            <sz val="9"/>
            <color indexed="81"/>
            <rFont val="Tahoma"/>
            <family val="2"/>
          </rPr>
          <t>Vandamme, Sara:</t>
        </r>
        <r>
          <rPr>
            <sz val="9"/>
            <color indexed="81"/>
            <rFont val="Tahoma"/>
            <family val="2"/>
          </rPr>
          <t xml:space="preserve">
</t>
        </r>
        <r>
          <rPr>
            <sz val="14"/>
            <color indexed="81"/>
            <rFont val="Tahoma"/>
            <family val="2"/>
          </rPr>
          <t>of UK share</t>
        </r>
      </text>
    </comment>
    <comment ref="K7" authorId="0">
      <text>
        <r>
          <rPr>
            <b/>
            <sz val="9"/>
            <color indexed="81"/>
            <rFont val="Tahoma"/>
            <family val="2"/>
          </rPr>
          <t>Vandamme, Sara:</t>
        </r>
        <r>
          <rPr>
            <sz val="9"/>
            <color indexed="81"/>
            <rFont val="Tahoma"/>
            <family val="2"/>
          </rPr>
          <t xml:space="preserve">
</t>
        </r>
        <r>
          <rPr>
            <sz val="14"/>
            <color indexed="81"/>
            <rFont val="Tahoma"/>
            <family val="2"/>
          </rPr>
          <t>of UK share</t>
        </r>
      </text>
    </comment>
    <comment ref="L7" authorId="0">
      <text>
        <r>
          <rPr>
            <b/>
            <sz val="9"/>
            <color indexed="81"/>
            <rFont val="Tahoma"/>
            <family val="2"/>
          </rPr>
          <t>Vandamme, Sara:</t>
        </r>
        <r>
          <rPr>
            <sz val="9"/>
            <color indexed="81"/>
            <rFont val="Tahoma"/>
            <family val="2"/>
          </rPr>
          <t xml:space="preserve">
</t>
        </r>
        <r>
          <rPr>
            <sz val="14"/>
            <color indexed="81"/>
            <rFont val="Tahoma"/>
            <family val="2"/>
          </rPr>
          <t>of UK share</t>
        </r>
      </text>
    </comment>
  </commentList>
</comments>
</file>

<file path=xl/comments5.xml><?xml version="1.0" encoding="utf-8"?>
<comments xmlns="http://schemas.openxmlformats.org/spreadsheetml/2006/main">
  <authors>
    <author>Vandamme, Sara</author>
  </authors>
  <commentList>
    <comment ref="C5" authorId="0">
      <text>
        <r>
          <rPr>
            <b/>
            <sz val="9"/>
            <color indexed="81"/>
            <rFont val="Tahoma"/>
            <family val="2"/>
          </rPr>
          <t>Vandamme, Sara:</t>
        </r>
        <r>
          <rPr>
            <sz val="9"/>
            <color indexed="81"/>
            <rFont val="Tahoma"/>
            <family val="2"/>
          </rPr>
          <t xml:space="preserve">
</t>
        </r>
        <r>
          <rPr>
            <sz val="20"/>
            <color indexed="81"/>
            <rFont val="Tahoma"/>
            <family val="2"/>
          </rPr>
          <t>ICES 2015 advice 
there is no advice for this species complex
only separate advice per species 
http://www.ices.dk/publications/library/Pages/List-Search.aspx?k=#0ee8630b-6244-4748-a34d-8544e994db9f=%7B%22k%22%3A%22%22%2C%22r%22%3A%5B%7B%22n%22%3A%22owstaxIdPublicationType%22%2C%22t%22%3A%5B%22string(%5C%22%2307e57de4c-131f-4b00-8017-a22aa319b7d4%5C%22)%22%5D%2C%22o%22%3A%22and%22%2C%22k%22%3Afalse%2C%22m%22%3Anull%7D%2C%7B%22n%22%3A%22owstaxIdPublicationYear%22%2C%22t%22%3A%5B%22string(%5C%22%2308977d759-23e5-4487-965a-e54869da2685%5C%22)%22%5D%2C%22o%22%3A%22and%22%2C%22k%22%3Afalse%2C%22m%22%3Anull%7D%2C%7B%22n%22%3A%22owstaxIdPublicationSpecies%22%2C%22t%22%3A%5B%22string(%5C%22%230c71fecc0-70da-477d-a676-4708267a0f11%5C%22)%22%5D%2C%22o%22%3A%22and%22%2C%22k%22%3Afalse%2C%22m%22%3Anull%7D%5D%7D</t>
        </r>
      </text>
    </comment>
    <comment ref="J7" authorId="0">
      <text>
        <r>
          <rPr>
            <b/>
            <sz val="9"/>
            <color indexed="81"/>
            <rFont val="Tahoma"/>
            <family val="2"/>
          </rPr>
          <t>Vandamme, Sara:</t>
        </r>
        <r>
          <rPr>
            <sz val="9"/>
            <color indexed="81"/>
            <rFont val="Tahoma"/>
            <family val="2"/>
          </rPr>
          <t xml:space="preserve">
</t>
        </r>
        <r>
          <rPr>
            <sz val="14"/>
            <color indexed="81"/>
            <rFont val="Tahoma"/>
            <family val="2"/>
          </rPr>
          <t>of UK share</t>
        </r>
      </text>
    </comment>
    <comment ref="K7" authorId="0">
      <text>
        <r>
          <rPr>
            <b/>
            <sz val="9"/>
            <color indexed="81"/>
            <rFont val="Tahoma"/>
            <family val="2"/>
          </rPr>
          <t>Vandamme, Sara:</t>
        </r>
        <r>
          <rPr>
            <sz val="9"/>
            <color indexed="81"/>
            <rFont val="Tahoma"/>
            <family val="2"/>
          </rPr>
          <t xml:space="preserve">
</t>
        </r>
        <r>
          <rPr>
            <sz val="14"/>
            <color indexed="81"/>
            <rFont val="Tahoma"/>
            <family val="2"/>
          </rPr>
          <t>of UK share</t>
        </r>
      </text>
    </comment>
    <comment ref="L7" authorId="0">
      <text>
        <r>
          <rPr>
            <b/>
            <sz val="9"/>
            <color indexed="81"/>
            <rFont val="Tahoma"/>
            <family val="2"/>
          </rPr>
          <t>Vandamme, Sara:</t>
        </r>
        <r>
          <rPr>
            <sz val="9"/>
            <color indexed="81"/>
            <rFont val="Tahoma"/>
            <family val="2"/>
          </rPr>
          <t xml:space="preserve">
</t>
        </r>
        <r>
          <rPr>
            <sz val="14"/>
            <color indexed="81"/>
            <rFont val="Tahoma"/>
            <family val="2"/>
          </rPr>
          <t>of UK share</t>
        </r>
      </text>
    </comment>
  </commentList>
</comments>
</file>

<file path=xl/sharedStrings.xml><?xml version="1.0" encoding="utf-8"?>
<sst xmlns="http://schemas.openxmlformats.org/spreadsheetml/2006/main" count="1446" uniqueCount="271">
  <si>
    <t>Belgium</t>
  </si>
  <si>
    <t>France</t>
  </si>
  <si>
    <t>Exemptions</t>
  </si>
  <si>
    <t>Quota</t>
  </si>
  <si>
    <t>Swapping</t>
  </si>
  <si>
    <t>Remove TAC</t>
  </si>
  <si>
    <t xml:space="preserve">Merge TAC regions </t>
  </si>
  <si>
    <t xml:space="preserve">Selectivity </t>
  </si>
  <si>
    <t>Ireland</t>
  </si>
  <si>
    <t xml:space="preserve">Spain </t>
  </si>
  <si>
    <t xml:space="preserve">Interspecies Flexibility </t>
  </si>
  <si>
    <t>Others Quota</t>
  </si>
  <si>
    <t xml:space="preserve">Member States  </t>
  </si>
  <si>
    <t xml:space="preserve">Avoidance </t>
  </si>
  <si>
    <t xml:space="preserve">High survival </t>
  </si>
  <si>
    <t xml:space="preserve">Ignore chokes caused by secondary species </t>
  </si>
  <si>
    <t>Postpone Fmsy target</t>
  </si>
  <si>
    <t>UK (Northern Ireland)</t>
  </si>
  <si>
    <t xml:space="preserve">UK (Scotland) </t>
  </si>
  <si>
    <t xml:space="preserve">The Netherlands </t>
  </si>
  <si>
    <t xml:space="preserve">* Responsibility for this action : </t>
  </si>
  <si>
    <t>Individual vessels</t>
  </si>
  <si>
    <t>Producer Organisation (PO)</t>
  </si>
  <si>
    <t>Member States: avoid chokes</t>
  </si>
  <si>
    <t>Regional Member States</t>
  </si>
  <si>
    <t>European Commission</t>
  </si>
  <si>
    <t>Council of Ministers</t>
  </si>
  <si>
    <t xml:space="preserve">Co-decision </t>
  </si>
  <si>
    <r>
      <rPr>
        <sz val="16"/>
        <color rgb="FF00B050"/>
        <rFont val="Calibri"/>
        <family val="2"/>
        <scheme val="minor"/>
      </rPr>
      <t>"Y" for yes</t>
    </r>
    <r>
      <rPr>
        <sz val="16"/>
        <color theme="1"/>
        <rFont val="Calibri"/>
        <family val="2"/>
        <scheme val="minor"/>
      </rPr>
      <t xml:space="preserve">, </t>
    </r>
    <r>
      <rPr>
        <sz val="16"/>
        <color rgb="FFFF0000"/>
        <rFont val="Calibri"/>
        <family val="2"/>
        <scheme val="minor"/>
      </rPr>
      <t>"N" for no</t>
    </r>
    <r>
      <rPr>
        <sz val="16"/>
        <rFont val="Calibri"/>
        <family val="2"/>
        <scheme val="minor"/>
      </rPr>
      <t>, "?" if unknown</t>
    </r>
  </si>
  <si>
    <t>Estimated reduction of the choke problem after "Other" mitigation actions:</t>
  </si>
  <si>
    <r>
      <t xml:space="preserve">de minimis </t>
    </r>
    <r>
      <rPr>
        <b/>
        <sz val="16"/>
        <color theme="1"/>
        <rFont val="Calibri"/>
        <family val="2"/>
        <scheme val="minor"/>
      </rPr>
      <t>(based on single TAC)</t>
    </r>
  </si>
  <si>
    <r>
      <t>d</t>
    </r>
    <r>
      <rPr>
        <b/>
        <i/>
        <sz val="16"/>
        <color theme="1"/>
        <rFont val="Calibri"/>
        <family val="2"/>
        <scheme val="minor"/>
      </rPr>
      <t xml:space="preserve">e minimis </t>
    </r>
    <r>
      <rPr>
        <b/>
        <sz val="16"/>
        <color theme="1"/>
        <rFont val="Calibri"/>
        <family val="2"/>
        <scheme val="minor"/>
      </rPr>
      <t>(based on combined TACs)</t>
    </r>
  </si>
  <si>
    <r>
      <t xml:space="preserve">Other Possible Actions 
</t>
    </r>
    <r>
      <rPr>
        <b/>
        <sz val="14"/>
        <color theme="1"/>
        <rFont val="Calibri"/>
        <family val="2"/>
        <scheme val="minor"/>
      </rPr>
      <t>(Not before 2019)</t>
    </r>
  </si>
  <si>
    <t xml:space="preserve">UK </t>
  </si>
  <si>
    <t>UK (England-Wales)</t>
  </si>
  <si>
    <t xml:space="preserve">NWWAC Choke Mitigation Tool </t>
  </si>
  <si>
    <t>Mitigation actions:</t>
  </si>
  <si>
    <t xml:space="preserve">Reason for using the action </t>
  </si>
  <si>
    <t>Indicate how much relief exemptions will provide:</t>
  </si>
  <si>
    <r>
      <t xml:space="preserve">"Y" for yes, </t>
    </r>
    <r>
      <rPr>
        <sz val="16"/>
        <color rgb="FFFF0000"/>
        <rFont val="Calibri"/>
        <family val="2"/>
        <scheme val="minor"/>
      </rPr>
      <t>"N" for no</t>
    </r>
    <r>
      <rPr>
        <sz val="16"/>
        <rFont val="Calibri"/>
        <family val="2"/>
        <scheme val="minor"/>
      </rPr>
      <t>, "?" or "0" for 0-TAC</t>
    </r>
  </si>
  <si>
    <r>
      <rPr>
        <sz val="16"/>
        <color rgb="FF00B050"/>
        <rFont val="Calibri"/>
        <family val="2"/>
        <scheme val="minor"/>
      </rPr>
      <t xml:space="preserve"> "Y" for yes</t>
    </r>
    <r>
      <rPr>
        <sz val="16"/>
        <rFont val="Calibri"/>
        <family val="2"/>
        <scheme val="minor"/>
      </rPr>
      <t>,</t>
    </r>
    <r>
      <rPr>
        <sz val="16"/>
        <color rgb="FFFF0000"/>
        <rFont val="Calibri"/>
        <family val="2"/>
        <scheme val="minor"/>
      </rPr>
      <t xml:space="preserve"> "N" for no</t>
    </r>
    <r>
      <rPr>
        <sz val="16"/>
        <rFont val="Calibri"/>
        <family val="2"/>
        <scheme val="minor"/>
      </rPr>
      <t>, "?", "0" (0-TAC)  or  "Little" (Discard Rate &gt;&gt; DM)  or  "sufficient" (Discard Rate &lt; DM)</t>
    </r>
  </si>
  <si>
    <r>
      <rPr>
        <sz val="16"/>
        <color rgb="FF00B050"/>
        <rFont val="Calibri"/>
        <family val="2"/>
        <scheme val="minor"/>
      </rPr>
      <t>"Y" for yes</t>
    </r>
    <r>
      <rPr>
        <sz val="16"/>
        <color theme="1"/>
        <rFont val="Calibri"/>
        <family val="2"/>
        <scheme val="minor"/>
      </rPr>
      <t xml:space="preserve">, </t>
    </r>
    <r>
      <rPr>
        <sz val="16"/>
        <color rgb="FFFF0000"/>
        <rFont val="Calibri"/>
        <family val="2"/>
        <scheme val="minor"/>
      </rPr>
      <t>"N" for no</t>
    </r>
    <r>
      <rPr>
        <sz val="16"/>
        <color theme="1"/>
        <rFont val="Calibri"/>
        <family val="2"/>
        <scheme val="minor"/>
      </rPr>
      <t xml:space="preserve">, "?", </t>
    </r>
    <r>
      <rPr>
        <sz val="16"/>
        <rFont val="Calibri"/>
        <family val="2"/>
        <scheme val="minor"/>
      </rPr>
      <t>"0" for 0-TAC, No "SBL" for stocks outside Safe Biological Limits</t>
    </r>
  </si>
  <si>
    <r>
      <rPr>
        <b/>
        <sz val="12"/>
        <color rgb="FFFF0000"/>
        <rFont val="Calibri"/>
        <family val="2"/>
        <scheme val="minor"/>
      </rPr>
      <t xml:space="preserve">Definitions of the mitigation actions </t>
    </r>
    <r>
      <rPr>
        <sz val="12"/>
        <color theme="1"/>
        <rFont val="Calibri"/>
        <family val="2"/>
        <scheme val="minor"/>
      </rPr>
      <t xml:space="preserve">
</t>
    </r>
  </si>
  <si>
    <t>Union TAC for 2015 (t)</t>
  </si>
  <si>
    <t>Initial quota share 2015 (%)</t>
  </si>
  <si>
    <t>baseline</t>
  </si>
  <si>
    <r>
      <t>Estimated Surplus/</t>
    </r>
    <r>
      <rPr>
        <b/>
        <sz val="18"/>
        <color rgb="FFFF0000"/>
        <rFont val="Calibri"/>
        <family val="2"/>
        <scheme val="minor"/>
      </rPr>
      <t>Deficit</t>
    </r>
    <r>
      <rPr>
        <b/>
        <sz val="18"/>
        <color theme="1"/>
        <rFont val="Calibri"/>
        <family val="2"/>
        <scheme val="minor"/>
      </rPr>
      <t xml:space="preserve"> by Member State </t>
    </r>
  </si>
  <si>
    <r>
      <t>Estimated Surplus/</t>
    </r>
    <r>
      <rPr>
        <b/>
        <sz val="18"/>
        <color rgb="FFFF0000"/>
        <rFont val="Calibri"/>
        <family val="2"/>
        <scheme val="minor"/>
      </rPr>
      <t>Deficit</t>
    </r>
    <r>
      <rPr>
        <b/>
        <sz val="18"/>
        <rFont val="Calibri"/>
        <family val="2"/>
        <scheme val="minor"/>
      </rPr>
      <t xml:space="preserve"> by Member State (t) </t>
    </r>
  </si>
  <si>
    <t>Choke Category 2 (Regional) or 3 (Biological)?</t>
  </si>
  <si>
    <t>Initial quota 2015 (t)</t>
  </si>
  <si>
    <t>Quota after swap (t)</t>
  </si>
  <si>
    <t>Quota 2015 + uplift 2015 (t)</t>
  </si>
  <si>
    <t>potential ammendments</t>
  </si>
  <si>
    <t>STECF data</t>
  </si>
  <si>
    <t xml:space="preserve">Total catch 2015 (t) </t>
  </si>
  <si>
    <t>effect swaps 2015</t>
  </si>
  <si>
    <t>Reported landings 2015 (t)</t>
  </si>
  <si>
    <t>Discard rates 2015 (%)</t>
  </si>
  <si>
    <t xml:space="preserve">Landing STECF / Initial quota </t>
  </si>
  <si>
    <t>Landing STECF / Quota after swap</t>
  </si>
  <si>
    <t xml:space="preserve">Catches STECF / Initial quota share </t>
  </si>
  <si>
    <t xml:space="preserve">Catches STECF / Quota after swap </t>
  </si>
  <si>
    <t>Reported discards 2015 (t)</t>
  </si>
  <si>
    <t>Y?</t>
  </si>
  <si>
    <t>Haddock is boom/bust fishery, assessment not in line with abundance on the ground</t>
  </si>
  <si>
    <t>200% increase in TAC?</t>
  </si>
  <si>
    <t>Would this action have an economic impact</t>
  </si>
  <si>
    <t xml:space="preserve">Reason for not using the action </t>
  </si>
  <si>
    <t>Responsibility*</t>
  </si>
  <si>
    <t>Real Time Closures (for juveniles and/or spawning aggregations)</t>
  </si>
  <si>
    <t>Voluntary avoidance actions</t>
  </si>
  <si>
    <t xml:space="preserve">Closed/Restriced Areas </t>
  </si>
  <si>
    <t xml:space="preserve">Enter avoidance measure beyond existing measures that may reduce the unwanted catch of a species </t>
  </si>
  <si>
    <t>Measures above regulatory requirements that may reduce the unwanted catch of a species</t>
  </si>
  <si>
    <t xml:space="preserve">Indicate: </t>
  </si>
  <si>
    <t>- Main sources of unwanted catches</t>
  </si>
  <si>
    <t>- Mainly target, by-catch fisheries or both</t>
  </si>
  <si>
    <t xml:space="preserve">                                       - Behavioural response</t>
  </si>
  <si>
    <t xml:space="preserve">                                        - Trawl modifications e.g. 
                                          cutaway trawls, raised footrope</t>
  </si>
  <si>
    <t>Species  Selectivity - Sorting devices</t>
  </si>
  <si>
    <t>Size selectivity  - Increasing codend mesh size</t>
  </si>
  <si>
    <t xml:space="preserve">                                - Escape panels</t>
  </si>
  <si>
    <r>
      <t xml:space="preserve">• The catches are compared with both the initial quota (as indicated in the Fishing Opportunity Regulation for 2015 (EU 2015/104) and the final quota which takes into account the actual swaps between Member States during the year as well as the inter-annual flexibilities (i.e. banking and borrowing). The latter data was provided by the EC. 
• The result of the calculation identifies the size of the quota surplus or deficit by Member State. 
• In the case of a quota deficit (i.e. catches are higher than the quota availability (post swaps)), the column is highlighted as follows:
          Yellow: insufficient quota to cover the catches
          Red: the relative stability share is zero to start with.
• Each potential choke situation is categorised according to the following definitions based on those developed at the MS workshop on ‘Access to Quota’ (14 -15 April 2016, Edinburgh): 
</t>
    </r>
    <r>
      <rPr>
        <i/>
        <sz val="12"/>
        <color theme="1"/>
        <rFont val="Calibri"/>
        <family val="2"/>
        <scheme val="minor"/>
      </rPr>
      <t xml:space="preserve">Category 1:  </t>
    </r>
    <r>
      <rPr>
        <sz val="12"/>
        <color theme="1"/>
        <rFont val="Calibri"/>
        <family val="2"/>
        <scheme val="minor"/>
      </rPr>
      <t xml:space="preserve">Sufficient quota is available at Member State level. 
The choke is due to the distribution of quota within the Member State, such that a region or fleet segment does not have enough quota. 
This situation may be resolved by the Member State itself
</t>
    </r>
    <r>
      <rPr>
        <i/>
        <sz val="12"/>
        <color theme="1"/>
        <rFont val="Calibri"/>
        <family val="2"/>
        <scheme val="minor"/>
      </rPr>
      <t xml:space="preserve">Category 2: </t>
    </r>
    <r>
      <rPr>
        <sz val="12"/>
        <color theme="1"/>
        <rFont val="Calibri"/>
        <family val="2"/>
        <scheme val="minor"/>
      </rPr>
      <t xml:space="preserve">Sufficient quota is available at EU level but insufficient quota exists at Member State level.
The choke is due to the distribution of quota between Member States and may be resolved between Member States in a regional context.
</t>
    </r>
    <r>
      <rPr>
        <i/>
        <sz val="12"/>
        <color theme="1"/>
        <rFont val="Calibri"/>
        <family val="2"/>
        <scheme val="minor"/>
      </rPr>
      <t xml:space="preserve">Category 3:  </t>
    </r>
    <r>
      <rPr>
        <sz val="12"/>
        <color theme="1"/>
        <rFont val="Calibri"/>
        <family val="2"/>
        <scheme val="minor"/>
      </rPr>
      <t>Insufficient quota exists at EU level. 
The choke is due to insufficient quota within the relevant sea basin to cover current catches or catches that cannot be otherwise reduced (e.g. by selectivity or avoidance), resulting in the total cessation of fishing of the flag vessels of a Member State or Member States.</t>
    </r>
  </si>
  <si>
    <r>
      <rPr>
        <b/>
        <sz val="12"/>
        <color theme="1"/>
        <rFont val="Calibri"/>
        <family val="2"/>
        <scheme val="minor"/>
      </rPr>
      <t>PART 3:</t>
    </r>
    <r>
      <rPr>
        <sz val="12"/>
        <color theme="1"/>
        <rFont val="Calibri"/>
        <family val="2"/>
        <scheme val="minor"/>
      </rPr>
      <t xml:space="preserve"> Solutions for choke problem
This part of the tool is meant to identify which mitigation tools are appropriate for each stock/fishery and how and to what extent the available tools can reduce the deficit between catch and quota. At the end of this section (Row 53), an estimatation is required of how much of the choke problem is left after implementation of the mitigation options.
Please indicate, by country, if the action would be useful ("Y", "N" or unknown "?").
Use “SBL” if the exemption is applicable if the stock is not within safe biological limits
Use “0” for 0-TAC stocks
</t>
    </r>
  </si>
  <si>
    <r>
      <rPr>
        <b/>
        <sz val="12"/>
        <color theme="1"/>
        <rFont val="Calibri"/>
        <family val="2"/>
        <scheme val="minor"/>
      </rPr>
      <t>Use the M to P columns for further clarification:</t>
    </r>
    <r>
      <rPr>
        <sz val="12"/>
        <color theme="1"/>
        <rFont val="Calibri"/>
        <family val="2"/>
        <scheme val="minor"/>
      </rPr>
      <t xml:space="preserve">
</t>
    </r>
    <r>
      <rPr>
        <b/>
        <sz val="12"/>
        <color theme="1"/>
        <rFont val="Calibri"/>
        <family val="2"/>
        <scheme val="minor"/>
      </rPr>
      <t xml:space="preserve">M: Economic impact </t>
    </r>
    <r>
      <rPr>
        <sz val="12"/>
        <color theme="1"/>
        <rFont val="Calibri"/>
        <family val="2"/>
        <scheme val="minor"/>
      </rPr>
      <t xml:space="preserve">
Please indicate whether the application of the mitigation action would have an economic consequences that may impede the effectiveness of the tool
</t>
    </r>
    <r>
      <rPr>
        <b/>
        <sz val="12"/>
        <color theme="1"/>
        <rFont val="Calibri"/>
        <family val="2"/>
        <scheme val="minor"/>
      </rPr>
      <t xml:space="preserve">N: Reason for using the action </t>
    </r>
    <r>
      <rPr>
        <sz val="12"/>
        <color theme="1"/>
        <rFont val="Calibri"/>
        <family val="2"/>
        <scheme val="minor"/>
      </rPr>
      <t xml:space="preserve">
Please specify why the mitigation action may be relevant and has the potential for successful implementation. 
</t>
    </r>
    <r>
      <rPr>
        <b/>
        <sz val="12"/>
        <color theme="1"/>
        <rFont val="Calibri"/>
        <family val="2"/>
        <scheme val="minor"/>
      </rPr>
      <t xml:space="preserve">O: Reason for not using the action </t>
    </r>
    <r>
      <rPr>
        <sz val="12"/>
        <color theme="1"/>
        <rFont val="Calibri"/>
        <family val="2"/>
        <scheme val="minor"/>
      </rPr>
      <t xml:space="preserve">
Please specify why the action may be not be relevant and as a result has little potential for successful implementation. This discription may include the potential "knock-on" effect of a tool on other stocks and between fisheries.
</t>
    </r>
    <r>
      <rPr>
        <b/>
        <sz val="12"/>
        <color theme="1"/>
        <rFont val="Calibri"/>
        <family val="2"/>
        <scheme val="minor"/>
      </rPr>
      <t>P: Responsibility</t>
    </r>
    <r>
      <rPr>
        <sz val="12"/>
        <color theme="1"/>
        <rFont val="Calibri"/>
        <family val="2"/>
        <scheme val="minor"/>
      </rPr>
      <t xml:space="preserve">
Please indicate who should be responsible for the implementation of a specific action for it to be successful. Options include: Vessel, Producer Organisation, Member State, Regional MS Group, EC, Council of Ministers, Co-decision by Council/EP.</t>
    </r>
  </si>
  <si>
    <r>
      <t xml:space="preserve">The Choke Mitigation Tool is designed to identify and quantify choke situations, in order to develop contingency plans before the 1st of January 2019 when the full landing obligation is implemented    
The tool was originally developed by the NWWAC Advice Drafting Group on the Landing Obligation and has been fine-tuned after the NWWAC and NWW Member States Celtic Seas Expert Group (20-21th June). This is the seventh version and should be considered as a final template.    
</t>
    </r>
    <r>
      <rPr>
        <b/>
        <sz val="12"/>
        <color rgb="FFFF0000"/>
        <rFont val="Calibri"/>
        <family val="2"/>
        <scheme val="minor"/>
      </rPr>
      <t xml:space="preserve">Notes to the user   </t>
    </r>
    <r>
      <rPr>
        <sz val="12"/>
        <color theme="1"/>
        <rFont val="Calibri"/>
        <family val="2"/>
        <scheme val="minor"/>
      </rPr>
      <t xml:space="preserve">
The tool consists of 3 parts:   
</t>
    </r>
    <r>
      <rPr>
        <b/>
        <sz val="12"/>
        <color theme="1"/>
        <rFont val="Calibri"/>
        <family val="2"/>
        <scheme val="minor"/>
      </rPr>
      <t>PART 1</t>
    </r>
    <r>
      <rPr>
        <sz val="12"/>
        <color theme="1"/>
        <rFont val="Calibri"/>
        <family val="2"/>
        <scheme val="minor"/>
      </rPr>
      <t xml:space="preserve">: Stock Identification  
• A separate worksheet is created for each individual stocks, which is managed by an EC TAC. The stock being described should be entered in first grey row of the worksheet (row 1).
</t>
    </r>
  </si>
  <si>
    <t>General conclusions:</t>
  </si>
  <si>
    <t>Bycatch quota</t>
  </si>
  <si>
    <t xml:space="preserve">        Area 7.d - Cod - All Gears </t>
  </si>
  <si>
    <t xml:space="preserve">        Area 7.de - Plaice  - All Gears </t>
  </si>
  <si>
    <t xml:space="preserve">        Area 7.e - Sole  - All Gears </t>
  </si>
  <si>
    <t xml:space="preserve">        Area 7.d - Sole  - All Gears </t>
  </si>
  <si>
    <t xml:space="preserve">        Area 7.d+ - Skates and rays - All Gears </t>
  </si>
  <si>
    <r>
      <t>Union TAC + full uplift 21.67%</t>
    </r>
    <r>
      <rPr>
        <sz val="18"/>
        <rFont val="Calibri"/>
        <family val="2"/>
        <scheme val="minor"/>
      </rPr>
      <t xml:space="preserve"> </t>
    </r>
    <r>
      <rPr>
        <sz val="16"/>
        <rFont val="Calibri"/>
        <family val="2"/>
        <scheme val="minor"/>
      </rPr>
      <t>(ICES discard rate 2015)</t>
    </r>
  </si>
  <si>
    <r>
      <t>Union TAC + full uplift 11.51%</t>
    </r>
    <r>
      <rPr>
        <sz val="18"/>
        <rFont val="Calibri"/>
        <family val="2"/>
        <scheme val="minor"/>
      </rPr>
      <t xml:space="preserve"> </t>
    </r>
    <r>
      <rPr>
        <sz val="16"/>
        <rFont val="Calibri"/>
        <family val="2"/>
        <scheme val="minor"/>
      </rPr>
      <t>(ICES discard rate 2015)</t>
    </r>
  </si>
  <si>
    <r>
      <t>Union TAC + full uplift 0%</t>
    </r>
    <r>
      <rPr>
        <sz val="18"/>
        <rFont val="Calibri"/>
        <family val="2"/>
        <scheme val="minor"/>
      </rPr>
      <t xml:space="preserve"> </t>
    </r>
    <r>
      <rPr>
        <sz val="16"/>
        <rFont val="Calibri"/>
        <family val="2"/>
        <scheme val="minor"/>
      </rPr>
      <t>(ICES discard rate 2015)</t>
    </r>
  </si>
  <si>
    <t>86% Beam Trawl</t>
  </si>
  <si>
    <t>1% Gillnet</t>
  </si>
  <si>
    <t>40% Gill/Trammel</t>
  </si>
  <si>
    <t>2% Pelagic Trawl</t>
  </si>
  <si>
    <t>74% Gill/Trammel</t>
  </si>
  <si>
    <t>3% Beam Trawls</t>
  </si>
  <si>
    <t>97% Beam Trawl</t>
  </si>
  <si>
    <t>17% Gill/Trammel</t>
  </si>
  <si>
    <t>7% dredges</t>
  </si>
  <si>
    <t>6% Beam Trawls</t>
  </si>
  <si>
    <t>57% Beam Trawl</t>
  </si>
  <si>
    <t>12% Gill/Trammel</t>
  </si>
  <si>
    <t>1% Dredges</t>
  </si>
  <si>
    <t>99% Beam Trawls</t>
  </si>
  <si>
    <t>61% Gill/Trammel</t>
  </si>
  <si>
    <t>9% Dredges</t>
  </si>
  <si>
    <t>69% Gill/Trammel</t>
  </si>
  <si>
    <t>16% Beam Trawls</t>
  </si>
  <si>
    <t>73% Beam Trawl</t>
  </si>
  <si>
    <t>23% Beam Trawl</t>
  </si>
  <si>
    <t>5% Dredges</t>
  </si>
  <si>
    <t>88% Beam Trawls</t>
  </si>
  <si>
    <t>3% Dredges</t>
  </si>
  <si>
    <t>2% Dredges</t>
  </si>
  <si>
    <t>20% Beam Trawls</t>
  </si>
  <si>
    <t>NA</t>
  </si>
  <si>
    <t>BYCATCH</t>
  </si>
  <si>
    <t>BOTH</t>
  </si>
  <si>
    <t>TARGET</t>
  </si>
  <si>
    <t>Final</t>
  </si>
  <si>
    <r>
      <rPr>
        <b/>
        <sz val="12"/>
        <color theme="1"/>
        <rFont val="Calibri"/>
        <family val="2"/>
        <scheme val="minor"/>
      </rPr>
      <t>PART 2:</t>
    </r>
    <r>
      <rPr>
        <sz val="12"/>
        <color theme="1"/>
        <rFont val="Calibri"/>
        <family val="2"/>
        <scheme val="minor"/>
      </rPr>
      <t xml:space="preserve"> Quantifying the choke problem (based on 2015 data)
This part of the tool compares the level of catches (landings plus discards) with the available quota across the relevant Member States in order to provide an indication of the likely surplus or deficit between catches and quota availability.  
• The analysis is based on 2015 catch and landings data from the STECF database. At the time of completing this table, this was the most recent and complete catch data available (STECF database https://stecf.jrc.ec.europa.eu/dd/effort/graphs-annex)
• Please note that for some stocks the discard estimates are calculated based on STECF effort areas, which may differ from the TAC management areas, like plaice and sole in area 7.hjk. In these cases, ICES catch data has been used. 
• The quality of the calculations depends on the quality of the available discard data. 
• The assumption is made that the full TAC top-ups will be applied to the initial TAC. The TAC adjustment has been calculated using the methodology used in the previous two years by the Commission, using ICES discard rates (ICES advice 2016) </t>
    </r>
  </si>
  <si>
    <r>
      <t>• Row 22: Highlights the type of choke using the categorisation discribed above 
• Row</t>
    </r>
    <r>
      <rPr>
        <sz val="12"/>
        <rFont val="Calibri"/>
        <family val="2"/>
        <scheme val="minor"/>
      </rPr>
      <t xml:space="preserve"> 22: Indicates for each Member State whether this stock  is mainly caught as a target species, as a by-catch species, or both  
• Row 22-25: List the propo</t>
    </r>
    <r>
      <rPr>
        <sz val="12"/>
        <color theme="1"/>
        <rFont val="Calibri"/>
        <family val="2"/>
        <scheme val="minor"/>
      </rPr>
      <t>rtion of the species under consideration in the discards for the main fisheries of each Member State</t>
    </r>
  </si>
  <si>
    <r>
      <rPr>
        <b/>
        <sz val="12"/>
        <color theme="1"/>
        <rFont val="Calibri"/>
        <family val="2"/>
        <scheme val="minor"/>
      </rPr>
      <t xml:space="preserve">D. Exemptions: </t>
    </r>
    <r>
      <rPr>
        <sz val="12"/>
        <color theme="1"/>
        <rFont val="Calibri"/>
        <family val="2"/>
        <scheme val="minor"/>
      </rPr>
      <t xml:space="preserve">
1. High survivability exemptions. These are a possible solution, providing scientific evidence can support the exemption. However, providing such evidence is challenging.
2. De minimis exemptions. These are relevant where discards are relatively low and scientific evidence indicates that further selectivity is very difficult to achieve or to avoid disproportionate costs of handling unwanted catches. In mixed fisheries it may be possible to combine de minimis across a number of species to increase flexibilty. 
3. Any additional options not covered above including alternative management measures.</t>
    </r>
    <r>
      <rPr>
        <b/>
        <sz val="12"/>
        <color theme="1"/>
        <rFont val="Calibri"/>
        <family val="2"/>
        <scheme val="minor"/>
      </rPr>
      <t/>
    </r>
  </si>
  <si>
    <t>please note this stock does not include undulate ray</t>
  </si>
  <si>
    <t>13% Bottom Trawls</t>
  </si>
  <si>
    <t>57% Bottom Trawls</t>
  </si>
  <si>
    <t>100% Bottom Trawls</t>
  </si>
  <si>
    <t>22% Bottom Trawls</t>
  </si>
  <si>
    <t>3% Bottom Trawls</t>
  </si>
  <si>
    <t>70% Bottom Trawls</t>
  </si>
  <si>
    <t>29% Bottom Trawls</t>
  </si>
  <si>
    <t>1% Bottom Trawls</t>
  </si>
  <si>
    <t>26% Bottom Trawls</t>
  </si>
  <si>
    <t>14% Bottom Trawls</t>
  </si>
  <si>
    <t>27% Bottom Trawls</t>
  </si>
  <si>
    <t>71% Bottom Trawls</t>
  </si>
  <si>
    <t>8% Bottom Trawls</t>
  </si>
  <si>
    <t>80% Bottom Trawls</t>
  </si>
  <si>
    <t>40% Bottom Trawls</t>
  </si>
  <si>
    <t>Y</t>
  </si>
  <si>
    <t>European Commission, Council of Ministers</t>
  </si>
  <si>
    <t>SBL</t>
  </si>
  <si>
    <t>Little</t>
  </si>
  <si>
    <t>Limited survival based on available information</t>
  </si>
  <si>
    <t>Could work as in-year fix in bycatch-only fisheries</t>
  </si>
  <si>
    <t>Does not solve problem of lack of quota</t>
  </si>
  <si>
    <t>N</t>
  </si>
  <si>
    <t>Widely distributed and caught by many small boats</t>
  </si>
  <si>
    <t xml:space="preserve">May impact on relative stability </t>
  </si>
  <si>
    <t>?</t>
  </si>
  <si>
    <t>Some measures have been planned by FR</t>
  </si>
  <si>
    <t xml:space="preserve">ICES advice includes areas 4 and Skagerrak. </t>
  </si>
  <si>
    <t xml:space="preserve">Plaice in area 7.e is a category 3, not within SBL, but plaice in area 7.d is a category 1, within SBL. </t>
  </si>
  <si>
    <t xml:space="preserve"> Gear dependent and supporting evidence ongoing </t>
  </si>
  <si>
    <t>A negative impact as there would be a loss of marketable fish and other species</t>
  </si>
  <si>
    <t>Alternative to fishery being choked prematurely</t>
  </si>
  <si>
    <t>May be possible in trawl fisheries where plaice are by-catch.</t>
  </si>
  <si>
    <t>Research limited to one fisheries and one gear type</t>
  </si>
  <si>
    <t>HS exemption is in place for inshore vessels using 80-99 mm otter trawl gears in area 7.d. Potential to extent this exemption to other gear types</t>
  </si>
  <si>
    <t>ICES category 1, but not within SBL</t>
  </si>
  <si>
    <t>Widely dispersed and targetted in most fisheries. Closing this area would have a negative impact on many fisheries.</t>
  </si>
  <si>
    <t>May impact on relative stability</t>
  </si>
  <si>
    <t>Biologically  not applicable (Diopere et al 2017)</t>
  </si>
  <si>
    <t xml:space="preserve">Under the Landing Obligation for beam trawls, trawls, and trammel and gill net </t>
  </si>
  <si>
    <t xml:space="preserve">Under the Landing Obligation for beam trawls and trammel and gill net </t>
  </si>
  <si>
    <t xml:space="preserve">Already in place </t>
  </si>
  <si>
    <t>Preliminarry studies shows potential for high survival exemption for some species of skates and rays with some gear types</t>
  </si>
  <si>
    <t xml:space="preserve"> This will be species and gear dependent</t>
  </si>
  <si>
    <t>Yes</t>
  </si>
  <si>
    <t>No target fisheries should be allowed during spawning season</t>
  </si>
  <si>
    <t xml:space="preserve">Species dependent </t>
  </si>
  <si>
    <t>Regional Member States, individual vessels</t>
  </si>
  <si>
    <t>Some species congregate in hotspots, sharing data to identify such hotspot could help fishermen to avoid these species</t>
  </si>
  <si>
    <t>Uptake is limited due to the mixed fisheries</t>
  </si>
  <si>
    <t>No</t>
  </si>
  <si>
    <t>-</t>
  </si>
  <si>
    <t>None</t>
  </si>
  <si>
    <t>Possible congregation in hotspots occur, sharing data to identify such hotspot could help fishermen to avoid these species</t>
  </si>
  <si>
    <t>A negative impact  as there would be a loss of marketable fish.</t>
  </si>
  <si>
    <t>Knock-on effects for other spp</t>
  </si>
  <si>
    <t>Voluntary use of escape panels (extension of North Sea measures)</t>
  </si>
  <si>
    <t>Inter area flexibility</t>
  </si>
  <si>
    <t>Possible but dependent on incentive for avoidance</t>
  </si>
  <si>
    <t>Inter area Flexibility</t>
  </si>
  <si>
    <t xml:space="preserve">Preliminarry studies shows potential for high survival exemption for plaice in beam trawl and trawl fisheries </t>
  </si>
  <si>
    <t>Short term partial solution particularly if no high survivability exemption in place</t>
  </si>
  <si>
    <t xml:space="preserve">Closed/Restricted Areas </t>
  </si>
  <si>
    <t>No information on nursery areas</t>
  </si>
  <si>
    <t xml:space="preserve">Catches of juvenile skates and rays are minimal. Discards are mainly of over quota </t>
  </si>
  <si>
    <t>Prohibited species list</t>
  </si>
  <si>
    <t>little</t>
  </si>
  <si>
    <t>Prohibited species/TAC zero with return and reporting obligations</t>
  </si>
  <si>
    <r>
      <t>Union TAC + full uplift 36%</t>
    </r>
    <r>
      <rPr>
        <sz val="18"/>
        <rFont val="Calibri"/>
        <family val="2"/>
        <scheme val="minor"/>
      </rPr>
      <t xml:space="preserve"> </t>
    </r>
    <r>
      <rPr>
        <sz val="16"/>
        <rFont val="Calibri"/>
        <family val="2"/>
        <scheme val="minor"/>
      </rPr>
      <t>(ICES discard rate 2015)</t>
    </r>
  </si>
  <si>
    <t>RTCs for spawning aggregations would be possible</t>
  </si>
  <si>
    <t>Difficult administratively</t>
  </si>
  <si>
    <t>Ongoing studies with disruptive lights</t>
  </si>
  <si>
    <t xml:space="preserve">Mesh size would have to be increased significantly leading to loss of marketable catch of other species, especially in the non quota species fisheries </t>
  </si>
  <si>
    <t>Complex in practice, transfer and trading agrangments need to be agreed</t>
  </si>
  <si>
    <t>Possible short-term fix in fisheries where cod is a by-catch</t>
  </si>
  <si>
    <t>If the full top-up is granted, the quota is undertutilised</t>
  </si>
  <si>
    <t>Flexibility between 7.d and 4 (assessed as same stock)</t>
  </si>
  <si>
    <t>Administratively difficult and also may be difficult to put in place as plaice are widely distributed in a relatively small management area</t>
  </si>
  <si>
    <t xml:space="preserve">May be possible </t>
  </si>
  <si>
    <t xml:space="preserve">A significant negative impact in the BTT and trawl fisheries targetting sole where plaice is a by-catch and increasing mesh size would lead to losses of marketable fish and other species. </t>
  </si>
  <si>
    <t>The Flemish panel used in BTT fisheries to improve the selectivity for sole may also have benefits for plaice.</t>
  </si>
  <si>
    <t>Yes - costs for switching to pulse trawl</t>
  </si>
  <si>
    <t>Preliminary research show the pulse trawl changes the catchability for plaice</t>
  </si>
  <si>
    <t>Legal constraints to use the pulse trawl, has social and economic considerations</t>
  </si>
  <si>
    <t>No Member State has excess quota</t>
  </si>
  <si>
    <t xml:space="preserve">Low valuable species, swapping quota will result in lose of value of your fisheries  </t>
  </si>
  <si>
    <t xml:space="preserve">Target species </t>
  </si>
  <si>
    <t>TAC area is assessed as two separate stocks. Splitting of the TAC to match the assessment area</t>
  </si>
  <si>
    <t xml:space="preserve">Flexibility with the North Sea stock, spawning migration takes between 7.d and 4. 60% of 7.d catches in Q1 are included in the North Sea. </t>
  </si>
  <si>
    <t>May have implications for Fmsy target</t>
  </si>
  <si>
    <t>Knock-on effects for other species</t>
  </si>
  <si>
    <t>Provides some flexibility, particularly in BTT fisheries e.g. PLE/SOL</t>
  </si>
  <si>
    <t>National closures are in place, these could be extended</t>
  </si>
  <si>
    <t>Not appropriate for sole</t>
  </si>
  <si>
    <t xml:space="preserve">A significant negative impact in the BTT fisheries targetting sole and also in trawl fisheries where sole is a by-catch and increasing mesh size would lead to losses of marketable fish and other species. </t>
  </si>
  <si>
    <t>Flemish panel is used by the BE fleet to minimize catches of undersized sole as part of the DM exemption. This panel could be modified further.</t>
  </si>
  <si>
    <t>No known devices</t>
  </si>
  <si>
    <t>Based on historical fishing patterns there may be small room to swap in the future.</t>
  </si>
  <si>
    <t xml:space="preserve">Little excess quota among  Member State. </t>
  </si>
  <si>
    <t>May help in some years depending on fishing patters. Studies ongoing (FR SMACK study, genetics study Diopere et al 2017)</t>
  </si>
  <si>
    <t>Already in place for beam trawls and trammel net fisheries</t>
  </si>
  <si>
    <t xml:space="preserve">Possible short-term fix in some fisheries e.g. </t>
  </si>
  <si>
    <t>Swapping already takes place.  If the full top-up is granted, the deficit of certain MS could be compensated by surplus of other MS.</t>
  </si>
  <si>
    <t xml:space="preserve">General conclusions: </t>
  </si>
  <si>
    <t>Studies looking at the effect of trawl modifications usually don’t investigate the effect on skates and rays. Potentially there are options</t>
  </si>
  <si>
    <t>No EU study ongoing. Trials outside EU are done using magnets. Questionable with the towing speed</t>
  </si>
  <si>
    <t>Revise TAC regions</t>
  </si>
  <si>
    <t xml:space="preserve">May be possible to redefine management areas for some species (NWWAC advice) </t>
  </si>
  <si>
    <t>Complex because there are multiple species</t>
  </si>
  <si>
    <t>Under certain limited circumstances may be an option</t>
  </si>
  <si>
    <t>Does not lead to better management of the stock, will only ensure catches can be discarded</t>
  </si>
  <si>
    <t>It is already a multi-species TAC so could be considered already to be an other quota</t>
  </si>
  <si>
    <t>No Member State has excess quota. ICES provides species specific advice, so no data to calculate an uplift. Discard information is limited.</t>
  </si>
  <si>
    <t>It is already a multi-species TAC, plus many of the species are data poor</t>
  </si>
  <si>
    <t xml:space="preserve">As part of the alternative management strategy (see NWWAC advice) </t>
  </si>
  <si>
    <t xml:space="preserve">Complex because there are multiple species some of which are targetted and some of which are caught only as by-catch. </t>
  </si>
  <si>
    <t>Could work as in-year fix for the bycatches</t>
  </si>
  <si>
    <r>
      <rPr>
        <i/>
        <sz val="11"/>
        <color theme="1"/>
        <rFont val="Calibri"/>
        <family val="2"/>
        <scheme val="minor"/>
      </rPr>
      <t>De minimis</t>
    </r>
    <r>
      <rPr>
        <sz val="11"/>
        <color theme="1"/>
        <rFont val="Calibri"/>
        <family val="2"/>
        <scheme val="minor"/>
      </rPr>
      <t xml:space="preserve"> will not solve the issue due to high discard rates</t>
    </r>
  </si>
  <si>
    <t>TAC is already combined</t>
  </si>
  <si>
    <t>Ttreat skates and rays as prohibited, as part of alternative mgnt strategy. On the condition that data collection is secured as the aim would be to move them from a data-limited stock into cat 1 ICES stock</t>
  </si>
  <si>
    <t xml:space="preserve">Assumes HS therefore there is a risk of unaccounted fishing mortality. </t>
  </si>
  <si>
    <t>Possible in trawl fisheries</t>
  </si>
  <si>
    <t>Possible in trawl fisheries e.g. raising fishing line</t>
  </si>
  <si>
    <t>Alternative management options are not essily identifiable</t>
  </si>
  <si>
    <t xml:space="preserve">Possible </t>
  </si>
  <si>
    <t>May shift the choke problem to area 4</t>
  </si>
  <si>
    <t xml:space="preserve">Not obvious which species to combine cod with </t>
  </si>
  <si>
    <t xml:space="preserve">Discard rate may be underestimated, which may underestimate the risk of choking. Currently, perceived as a low risk species as the catches have decreased, except potentially for the UK inshore gillnet fleet which target cod at certain times of the year. Selectivity and avoidance measures have limited benefit for cod. Merging TAC or introducing inter-area flexibility between area 7.d and 4 may help to reduce the risk of choking in the future but could impact relative stability. </t>
  </si>
  <si>
    <t>May be difficult to put in place as plaice are widely distributed in a relatively small management area</t>
  </si>
  <si>
    <t>National measures protect spawning aggregations of sole are already in place, may have benefits for plaice</t>
  </si>
  <si>
    <t xml:space="preserve">Based on 2015 (and previous years) data plaice will potentially be a high rish choke species for all MS. However, uplift has accounted for large part of discards since 2016. Several MS are reliant on swaps. High survivability exemption may reduce the risk of choking in certain fisheries. National measures taken to protect on the sole may also help to reduce unwanted catches for plaice. </t>
  </si>
  <si>
    <t>Sole is a potential choke for BE. However, existing exemptions would seem to have reduced the risk of choking in 2016. There may be scope to extend high survivability exemption to other fisheries. National action plans for sole in 7.d contain measures that may help to reduce unwanted catches. Inter area flexibility or merging the TAC with ICES area 4 would provide some flexibility that may help in some years although they are assessed as separate stocks and may impact on relative stability.</t>
  </si>
  <si>
    <t>Current catches in line with current quotas except for BE who has a deficit between current catches and quota and are reliant on swaps. The existing de minimis exemptions helps to reduce the risk of choking and could be extended to other fisheries. Possibility to extend high survivability exemption, in place in 7.d, to fisheries in 7.e. Current national measures may also would seem to reduce the risk of choking in this area.</t>
  </si>
  <si>
    <t xml:space="preserve">Similar to the Celtic Sea, skates and rays are highly likely to choke multiple fisheries (both targeting and catching skates and rays as a bycatch)  and there are  likely to be significant economic impacts across Member States. There are significant issues with the catch data for many species and this makes it difficult to calculate the appropriate TAC top-up to cover discards which increases the risk of choking. Splitting the TAC by species while scientifically possible may create multiple choke species. However, avoidance measures and a possible exemption on the basis of high survivability for some species and certain gear types may potentially reduce the risk of skates and rays being choke species. Different approaches to the setting of fishing opportunities are possible but would require alternative management measures to be in placed to reduce the risk of overfishing. </t>
  </si>
  <si>
    <t>Species to combine with are not essily identifiable</t>
  </si>
  <si>
    <t>Not likely to control fishing mortaility</t>
  </si>
  <si>
    <t xml:space="preserve">European Commission, Regional Member States </t>
  </si>
  <si>
    <t>Widely dispersed in a small area</t>
  </si>
  <si>
    <t>Surplus quota available for swapping but reliant on MS needing quota having other species to swap for SOL</t>
  </si>
  <si>
    <t xml:space="preserve">Combine TAC of e.g. sole, plaice, anglerfish and megrim </t>
  </si>
  <si>
    <r>
      <rPr>
        <b/>
        <sz val="12"/>
        <color theme="1"/>
        <rFont val="Calibri"/>
        <family val="2"/>
        <scheme val="minor"/>
      </rPr>
      <t xml:space="preserve">A. Avoidance actions: </t>
    </r>
    <r>
      <rPr>
        <sz val="12"/>
        <color theme="1"/>
        <rFont val="Calibri"/>
        <family val="2"/>
        <scheme val="minor"/>
      </rPr>
      <t xml:space="preserve">
• Closures of specific areas or depth ranges can be spatial, temporal (e.g. closure of spawning, nursery areas) or only restricted to certain gears. 
• Real-time closures to avoid certain hotspot areas of unwanted catch. 
• Real-time catch information shared among vessels to promote voluntary avoidance of certain 'hotspot' area would still be open for fishing and it would be the skipper's responsibility to decide whether it is advisable to fish in such an area.
</t>
    </r>
    <r>
      <rPr>
        <b/>
        <sz val="12"/>
        <color theme="1"/>
        <rFont val="Calibri"/>
        <family val="2"/>
        <scheme val="minor"/>
      </rPr>
      <t xml:space="preserve">B. Selectivity actions: 
</t>
    </r>
    <r>
      <rPr>
        <sz val="12"/>
        <color theme="1"/>
        <rFont val="Calibri"/>
        <family val="2"/>
        <scheme val="minor"/>
      </rPr>
      <t xml:space="preserve">Specific measures can be adopted by some fleets and there may be continuous scope for further improvements.
Selectivity devices are divided into two different categories: size and species selectivity measures. The former can be achieved by increasing the codend mesh size and/or installing escape panels. The latter refers to sorting devices, and trawl modifications. Knowledge of species specific behavioural responses can be used to increase gear selectivity for certain species, like the use of electric pulses or lights.  
</t>
    </r>
    <r>
      <rPr>
        <b/>
        <sz val="12"/>
        <color theme="1"/>
        <rFont val="Calibri"/>
        <family val="2"/>
        <scheme val="minor"/>
      </rPr>
      <t xml:space="preserve">C. Quota: 
</t>
    </r>
    <r>
      <rPr>
        <sz val="12"/>
        <color theme="1"/>
        <rFont val="Calibri"/>
        <family val="2"/>
        <scheme val="minor"/>
      </rPr>
      <t xml:space="preserve">TACs and quota setting measures that could contribute to the alleviation of choke situations:
1. Quota swaps and transfers. Swaps are already common practice between Member States, even without the landing obligation and these can play a role in dealing with choke situations, depending on the quota currency required to pay for the swaps and the incentives to make quota available. However, the analysis only shows that surplus quota is potentially available, it is up to the relevant MS to broker the deal. Some apparent surpluses could in fact be already used for swaps or other species and therefore wouldn't necessarily be available to reduce the risk for the identified species. 
2. Interspecies flexibility. This is possible if the non-target stock (which in this case would be a choke) is within safe biological limits (as defined in art 15 §8 and art 4 §18 of the Regulation (EU) 1380/2013).
3. Others Quota: Set a quota for “Other species”; Member States without quota could account for their unavoidable by-catch, as a percentage of the total TAC
4. By-catch Quota: Set a specific by-catch TAC as a percentage of the total TAC for targeted species
5. Remove TAC: Review the number and type of TACs, especially for mixed fisheries, (e.g. remove bycatch species from the TAC regime taking account that defining what constitutes a "bycatch" species is difficult as the species may be a bycatch for one Member State but a targeted fisheries for another).
6. Merge TAC regions.
</t>
    </r>
    <r>
      <rPr>
        <b/>
        <sz val="12"/>
        <color theme="1"/>
        <rFont val="Calibri"/>
        <family val="2"/>
        <scheme val="minor"/>
      </rPr>
      <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</si>
</sst>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
  </numFmts>
  <fonts count="70" x14ac:knownFonts="1">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4"/>
      <color theme="1"/>
      <name val="Calibri"/>
      <family val="2"/>
      <scheme val="minor"/>
    </font>
    <font>
      <b/>
      <sz val="11"/>
      <color rgb="FFFF0000"/>
      <name val="Calibri"/>
      <family val="2"/>
      <scheme val="minor"/>
    </font>
    <font>
      <b/>
      <sz val="14"/>
      <name val="Calibri"/>
      <family val="2"/>
      <scheme val="minor"/>
    </font>
    <font>
      <b/>
      <sz val="14"/>
      <color rgb="FF008000"/>
      <name val="Calibri"/>
      <family val="2"/>
      <scheme val="minor"/>
    </font>
    <font>
      <b/>
      <sz val="14"/>
      <color rgb="FFFF0000"/>
      <name val="Calibri"/>
      <family val="2"/>
      <scheme val="minor"/>
    </font>
    <font>
      <sz val="11"/>
      <name val="Calibri"/>
      <family val="2"/>
      <scheme val="minor"/>
    </font>
    <font>
      <b/>
      <sz val="18"/>
      <color theme="1"/>
      <name val="Calibri"/>
      <family val="2"/>
      <scheme val="minor"/>
    </font>
    <font>
      <sz val="13"/>
      <color theme="1"/>
      <name val="Calibri"/>
      <family val="2"/>
      <scheme val="minor"/>
    </font>
    <font>
      <b/>
      <sz val="10"/>
      <color rgb="FFFF0000"/>
      <name val="Calibri"/>
      <family val="2"/>
      <scheme val="minor"/>
    </font>
    <font>
      <b/>
      <sz val="10"/>
      <color rgb="FF00B050"/>
      <name val="Calibri"/>
      <family val="2"/>
      <scheme val="minor"/>
    </font>
    <font>
      <sz val="16"/>
      <color rgb="FFFF0000"/>
      <name val="Calibri"/>
      <family val="2"/>
      <scheme val="minor"/>
    </font>
    <font>
      <i/>
      <sz val="13"/>
      <color rgb="FF0070C0"/>
      <name val="Calibri"/>
      <family val="2"/>
      <scheme val="minor"/>
    </font>
    <font>
      <sz val="11"/>
      <color rgb="FF0070C0"/>
      <name val="Calibri"/>
      <family val="2"/>
      <scheme val="minor"/>
    </font>
    <font>
      <b/>
      <sz val="18"/>
      <name val="Calibri"/>
      <family val="2"/>
      <scheme val="minor"/>
    </font>
    <font>
      <sz val="18"/>
      <color rgb="FFFF0000"/>
      <name val="Calibri"/>
      <family val="2"/>
      <scheme val="minor"/>
    </font>
    <font>
      <sz val="16"/>
      <color rgb="FF000000"/>
      <name val="Calibri"/>
      <family val="2"/>
      <scheme val="minor"/>
    </font>
    <font>
      <u/>
      <sz val="12"/>
      <color theme="10"/>
      <name val="Calibri"/>
      <family val="2"/>
      <scheme val="minor"/>
    </font>
    <font>
      <u/>
      <sz val="12"/>
      <color theme="11"/>
      <name val="Calibri"/>
      <family val="2"/>
      <scheme val="minor"/>
    </font>
    <font>
      <b/>
      <sz val="13"/>
      <name val="Calibri"/>
      <family val="2"/>
      <scheme val="minor"/>
    </font>
    <font>
      <sz val="18"/>
      <color theme="1"/>
      <name val="Calibri"/>
      <family val="2"/>
      <scheme val="minor"/>
    </font>
    <font>
      <b/>
      <sz val="16"/>
      <name val="Calibri"/>
      <family val="2"/>
      <scheme val="minor"/>
    </font>
    <font>
      <b/>
      <sz val="16"/>
      <color theme="1"/>
      <name val="Calibri"/>
      <family val="2"/>
      <scheme val="minor"/>
    </font>
    <font>
      <b/>
      <sz val="20"/>
      <name val="Calibri"/>
      <family val="2"/>
      <scheme val="minor"/>
    </font>
    <font>
      <sz val="18"/>
      <name val="Calibri"/>
      <family val="2"/>
      <scheme val="minor"/>
    </font>
    <font>
      <sz val="20"/>
      <name val="Calibri"/>
      <family val="2"/>
      <scheme val="minor"/>
    </font>
    <font>
      <b/>
      <sz val="20"/>
      <color theme="1"/>
      <name val="Calibri"/>
      <family val="2"/>
      <scheme val="minor"/>
    </font>
    <font>
      <i/>
      <sz val="16"/>
      <color rgb="FF0070C0"/>
      <name val="Calibri"/>
      <family val="2"/>
      <scheme val="minor"/>
    </font>
    <font>
      <b/>
      <sz val="26"/>
      <color theme="1"/>
      <name val="Calibri"/>
      <family val="2"/>
      <scheme val="minor"/>
    </font>
    <font>
      <b/>
      <sz val="36"/>
      <color theme="1"/>
      <name val="Calibri"/>
      <family val="2"/>
      <scheme val="minor"/>
    </font>
    <font>
      <b/>
      <i/>
      <sz val="16"/>
      <color theme="1"/>
      <name val="Calibri"/>
      <family val="2"/>
      <scheme val="minor"/>
    </font>
    <font>
      <b/>
      <sz val="13"/>
      <color rgb="FFFF0000"/>
      <name val="Calibri"/>
      <family val="2"/>
      <scheme val="minor"/>
    </font>
    <font>
      <sz val="9"/>
      <color indexed="81"/>
      <name val="Tahoma"/>
      <family val="2"/>
    </font>
    <font>
      <b/>
      <sz val="9"/>
      <color indexed="81"/>
      <name val="Tahoma"/>
      <family val="2"/>
    </font>
    <font>
      <b/>
      <sz val="18"/>
      <color rgb="FFFF0000"/>
      <name val="Calibri"/>
      <family val="2"/>
      <scheme val="minor"/>
    </font>
    <font>
      <sz val="16"/>
      <color theme="1"/>
      <name val="Calibri"/>
      <family val="2"/>
      <scheme val="minor"/>
    </font>
    <font>
      <sz val="16"/>
      <color rgb="FF00B050"/>
      <name val="Calibri"/>
      <family val="2"/>
      <scheme val="minor"/>
    </font>
    <font>
      <sz val="16"/>
      <name val="Calibri"/>
      <family val="2"/>
      <scheme val="minor"/>
    </font>
    <font>
      <sz val="14"/>
      <color indexed="81"/>
      <name val="Tahoma"/>
      <family val="2"/>
    </font>
    <font>
      <b/>
      <sz val="22"/>
      <color theme="1"/>
      <name val="Calibri"/>
      <family val="2"/>
      <scheme val="minor"/>
    </font>
    <font>
      <b/>
      <sz val="20"/>
      <color rgb="FFFF0000"/>
      <name val="Calibri"/>
      <family val="2"/>
      <scheme val="minor"/>
    </font>
    <font>
      <sz val="20"/>
      <color theme="1"/>
      <name val="Calibri"/>
      <family val="2"/>
      <scheme val="minor"/>
    </font>
    <font>
      <b/>
      <sz val="12"/>
      <color theme="1"/>
      <name val="Calibri"/>
      <family val="2"/>
      <scheme val="minor"/>
    </font>
    <font>
      <b/>
      <sz val="28"/>
      <color theme="1"/>
      <name val="Calibri"/>
      <family val="2"/>
      <scheme val="minor"/>
    </font>
    <font>
      <sz val="26"/>
      <color theme="1"/>
      <name val="Calibri"/>
      <family val="2"/>
      <scheme val="minor"/>
    </font>
    <font>
      <b/>
      <sz val="12"/>
      <color rgb="FFFF0000"/>
      <name val="Calibri"/>
      <family val="2"/>
      <scheme val="minor"/>
    </font>
    <font>
      <i/>
      <sz val="18"/>
      <color theme="1"/>
      <name val="Calibri"/>
      <family val="2"/>
      <scheme val="minor"/>
    </font>
    <font>
      <i/>
      <sz val="18"/>
      <name val="Calibri"/>
      <family val="2"/>
      <scheme val="minor"/>
    </font>
    <font>
      <i/>
      <sz val="12"/>
      <color theme="1"/>
      <name val="Calibri"/>
      <family val="2"/>
      <scheme val="minor"/>
    </font>
    <font>
      <i/>
      <sz val="20"/>
      <name val="Calibri"/>
      <family val="2"/>
      <scheme val="minor"/>
    </font>
    <font>
      <b/>
      <sz val="20"/>
      <color rgb="FFFF00FF"/>
      <name val="Calibri"/>
      <family val="2"/>
      <scheme val="minor"/>
    </font>
    <font>
      <sz val="12"/>
      <color theme="0" tint="-0.34998626667073579"/>
      <name val="Calibri"/>
      <family val="2"/>
      <scheme val="minor"/>
    </font>
    <font>
      <sz val="12"/>
      <color theme="1"/>
      <name val="Calibri"/>
      <family val="2"/>
      <scheme val="minor"/>
    </font>
    <font>
      <sz val="14"/>
      <name val="Calibri"/>
      <family val="2"/>
      <scheme val="minor"/>
    </font>
    <font>
      <sz val="14"/>
      <color theme="1"/>
      <name val="Calibri"/>
      <family val="2"/>
      <scheme val="minor"/>
    </font>
    <font>
      <sz val="12"/>
      <name val="Calibri"/>
      <family val="2"/>
      <scheme val="minor"/>
    </font>
    <font>
      <b/>
      <sz val="24"/>
      <color theme="1"/>
      <name val="Calibri"/>
      <family val="2"/>
      <scheme val="minor"/>
    </font>
    <font>
      <sz val="20"/>
      <color indexed="81"/>
      <name val="Tahoma"/>
      <family val="2"/>
    </font>
    <font>
      <sz val="18"/>
      <color rgb="FFFF00FF"/>
      <name val="Calibri"/>
      <family val="2"/>
      <scheme val="minor"/>
    </font>
    <font>
      <b/>
      <sz val="18"/>
      <color rgb="FFFF00FF"/>
      <name val="Calibri"/>
      <family val="2"/>
      <scheme val="minor"/>
    </font>
    <font>
      <b/>
      <sz val="20"/>
      <color indexed="81"/>
      <name val="Tahoma"/>
      <family val="2"/>
    </font>
    <font>
      <i/>
      <sz val="11"/>
      <color theme="1"/>
      <name val="Calibri"/>
      <family val="2"/>
      <scheme val="minor"/>
    </font>
    <font>
      <b/>
      <sz val="16"/>
      <color indexed="81"/>
      <name val="Tahoma"/>
      <family val="2"/>
    </font>
  </fonts>
  <fills count="10">
    <fill>
      <patternFill patternType="none"/>
    </fill>
    <fill>
      <patternFill patternType="gray125"/>
    </fill>
    <fill>
      <patternFill patternType="solid">
        <fgColor theme="2"/>
        <bgColor indexed="64"/>
      </patternFill>
    </fill>
    <fill>
      <patternFill patternType="solid">
        <fgColor theme="3" tint="0.79998168889431442"/>
        <bgColor indexed="64"/>
      </patternFill>
    </fill>
    <fill>
      <patternFill patternType="solid">
        <fgColor theme="0"/>
        <bgColor indexed="64"/>
      </patternFill>
    </fill>
    <fill>
      <patternFill patternType="solid">
        <fgColor theme="9" tint="0.79998168889431442"/>
        <bgColor indexed="64"/>
      </patternFill>
    </fill>
    <fill>
      <patternFill patternType="solid">
        <fgColor theme="0" tint="-0.499984740745262"/>
        <bgColor indexed="64"/>
      </patternFill>
    </fill>
    <fill>
      <patternFill patternType="solid">
        <fgColor theme="0" tint="-0.14999847407452621"/>
        <bgColor indexed="64"/>
      </patternFill>
    </fill>
    <fill>
      <patternFill patternType="solid">
        <fgColor rgb="FFF4FDBB"/>
        <bgColor indexed="64"/>
      </patternFill>
    </fill>
    <fill>
      <patternFill patternType="solid">
        <fgColor theme="4" tint="0.79998168889431442"/>
        <bgColor indexed="64"/>
      </patternFill>
    </fill>
  </fills>
  <borders count="33">
    <border>
      <left/>
      <right/>
      <top/>
      <bottom/>
      <diagonal/>
    </border>
    <border>
      <left/>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diagonal/>
    </border>
    <border>
      <left/>
      <right style="thin">
        <color auto="1"/>
      </right>
      <top/>
      <bottom/>
      <diagonal/>
    </border>
    <border>
      <left style="medium">
        <color auto="1"/>
      </left>
      <right/>
      <top/>
      <bottom style="medium">
        <color auto="1"/>
      </bottom>
      <diagonal/>
    </border>
    <border>
      <left/>
      <right/>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style="medium">
        <color auto="1"/>
      </top>
      <bottom style="medium">
        <color auto="1"/>
      </bottom>
      <diagonal/>
    </border>
    <border>
      <left/>
      <right/>
      <top/>
      <bottom style="medium">
        <color auto="1"/>
      </bottom>
      <diagonal/>
    </border>
    <border>
      <left/>
      <right style="thin">
        <color auto="1"/>
      </right>
      <top style="medium">
        <color auto="1"/>
      </top>
      <bottom/>
      <diagonal/>
    </border>
    <border>
      <left/>
      <right style="thin">
        <color auto="1"/>
      </right>
      <top/>
      <bottom style="thin">
        <color auto="1"/>
      </bottom>
      <diagonal/>
    </border>
    <border>
      <left style="thin">
        <color auto="1"/>
      </left>
      <right style="thin">
        <color auto="1"/>
      </right>
      <top style="medium">
        <color auto="1"/>
      </top>
      <bottom style="medium">
        <color auto="1"/>
      </bottom>
      <diagonal/>
    </border>
    <border>
      <left style="thin">
        <color auto="1"/>
      </left>
      <right/>
      <top style="thin">
        <color auto="1"/>
      </top>
      <bottom/>
      <diagonal/>
    </border>
    <border>
      <left style="thin">
        <color auto="1"/>
      </left>
      <right/>
      <top/>
      <bottom style="thin">
        <color auto="1"/>
      </bottom>
      <diagonal/>
    </border>
    <border>
      <left style="thin">
        <color auto="1"/>
      </left>
      <right style="thin">
        <color auto="1"/>
      </right>
      <top style="thin">
        <color auto="1"/>
      </top>
      <bottom style="medium">
        <color indexed="64"/>
      </bottom>
      <diagonal/>
    </border>
    <border>
      <left/>
      <right style="thin">
        <color auto="1"/>
      </right>
      <top style="medium">
        <color auto="1"/>
      </top>
      <bottom style="medium">
        <color auto="1"/>
      </bottom>
      <diagonal/>
    </border>
    <border>
      <left style="thin">
        <color auto="1"/>
      </left>
      <right style="thin">
        <color auto="1"/>
      </right>
      <top style="medium">
        <color auto="1"/>
      </top>
      <bottom style="thin">
        <color indexed="64"/>
      </bottom>
      <diagonal/>
    </border>
    <border>
      <left/>
      <right style="thin">
        <color auto="1"/>
      </right>
      <top/>
      <bottom style="medium">
        <color auto="1"/>
      </bottom>
      <diagonal/>
    </border>
    <border>
      <left style="medium">
        <color auto="1"/>
      </left>
      <right style="medium">
        <color auto="1"/>
      </right>
      <top style="medium">
        <color auto="1"/>
      </top>
      <bottom style="medium">
        <color auto="1"/>
      </bottom>
      <diagonal/>
    </border>
    <border>
      <left/>
      <right style="medium">
        <color auto="1"/>
      </right>
      <top style="medium">
        <color indexed="64"/>
      </top>
      <bottom style="medium">
        <color auto="1"/>
      </bottom>
      <diagonal/>
    </border>
    <border>
      <left/>
      <right/>
      <top style="thin">
        <color auto="1"/>
      </top>
      <bottom/>
      <diagonal/>
    </border>
    <border>
      <left style="thin">
        <color auto="1"/>
      </left>
      <right style="thin">
        <color auto="1"/>
      </right>
      <top/>
      <bottom style="medium">
        <color indexed="64"/>
      </bottom>
      <diagonal/>
    </border>
    <border>
      <left style="medium">
        <color auto="1"/>
      </left>
      <right/>
      <top style="thin">
        <color auto="1"/>
      </top>
      <bottom/>
      <diagonal/>
    </border>
    <border>
      <left style="thin">
        <color auto="1"/>
      </left>
      <right style="thin">
        <color auto="1"/>
      </right>
      <top style="medium">
        <color indexed="64"/>
      </top>
      <bottom/>
      <diagonal/>
    </border>
    <border>
      <left style="medium">
        <color auto="1"/>
      </left>
      <right/>
      <top/>
      <bottom/>
      <diagonal/>
    </border>
    <border>
      <left/>
      <right style="thin">
        <color auto="1"/>
      </right>
      <top style="thin">
        <color auto="1"/>
      </top>
      <bottom style="medium">
        <color indexed="64"/>
      </bottom>
      <diagonal/>
    </border>
    <border>
      <left style="thin">
        <color auto="1"/>
      </left>
      <right style="thin">
        <color auto="1"/>
      </right>
      <top/>
      <bottom/>
      <diagonal/>
    </border>
  </borders>
  <cellStyleXfs count="22">
    <xf numFmtId="0" fontId="0" fillId="0" borderId="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7" fillId="0" borderId="0"/>
    <xf numFmtId="9" fontId="59" fillId="0" borderId="0" applyFont="0" applyFill="0" applyBorder="0" applyAlignment="0" applyProtection="0"/>
    <xf numFmtId="0" fontId="6" fillId="0" borderId="0"/>
  </cellStyleXfs>
  <cellXfs count="298">
    <xf numFmtId="0" fontId="0" fillId="0" borderId="0" xfId="0"/>
    <xf numFmtId="0" fontId="0" fillId="4" borderId="0" xfId="0" applyFill="1"/>
    <xf numFmtId="0" fontId="0" fillId="0" borderId="8" xfId="0" applyBorder="1" applyAlignment="1">
      <alignment vertical="center"/>
    </xf>
    <xf numFmtId="0" fontId="13" fillId="3" borderId="8" xfId="0" applyFont="1" applyFill="1" applyBorder="1" applyAlignment="1">
      <alignment horizontal="center" vertical="center"/>
    </xf>
    <xf numFmtId="0" fontId="15" fillId="4" borderId="0" xfId="0" applyFont="1" applyFill="1" applyBorder="1" applyAlignment="1">
      <alignment vertical="center"/>
    </xf>
    <xf numFmtId="0" fontId="10" fillId="4" borderId="0" xfId="0" applyFont="1" applyFill="1" applyBorder="1" applyAlignment="1">
      <alignment horizontal="center" vertical="center"/>
    </xf>
    <xf numFmtId="0" fontId="0" fillId="4" borderId="0" xfId="0" applyFill="1" applyBorder="1" applyAlignment="1">
      <alignment vertical="center"/>
    </xf>
    <xf numFmtId="0" fontId="16" fillId="4" borderId="0" xfId="0" applyFont="1" applyFill="1" applyBorder="1" applyAlignment="1">
      <alignment horizontal="center" vertical="center"/>
    </xf>
    <xf numFmtId="0" fontId="15" fillId="4" borderId="0" xfId="0" applyFont="1" applyFill="1" applyAlignment="1">
      <alignment vertical="center"/>
    </xf>
    <xf numFmtId="0" fontId="17" fillId="4" borderId="0" xfId="0" applyFont="1" applyFill="1" applyBorder="1" applyAlignment="1">
      <alignment horizontal="center" vertical="center"/>
    </xf>
    <xf numFmtId="0" fontId="13" fillId="4" borderId="6" xfId="0" applyFont="1" applyFill="1" applyBorder="1" applyAlignment="1">
      <alignment horizontal="center" vertical="center"/>
    </xf>
    <xf numFmtId="0" fontId="0" fillId="4" borderId="6" xfId="0" applyFill="1" applyBorder="1" applyAlignment="1">
      <alignment vertical="center"/>
    </xf>
    <xf numFmtId="0" fontId="15" fillId="4" borderId="10" xfId="0" applyFont="1" applyFill="1" applyBorder="1" applyAlignment="1">
      <alignment vertical="center"/>
    </xf>
    <xf numFmtId="0" fontId="15" fillId="4" borderId="8" xfId="0" applyFont="1" applyFill="1" applyBorder="1" applyAlignment="1">
      <alignment vertical="center"/>
    </xf>
    <xf numFmtId="0" fontId="0" fillId="3" borderId="8" xfId="0" applyFill="1" applyBorder="1" applyAlignment="1">
      <alignment horizontal="center" vertical="center"/>
    </xf>
    <xf numFmtId="0" fontId="18" fillId="4" borderId="0" xfId="0" applyFont="1" applyFill="1" applyBorder="1" applyAlignment="1">
      <alignment horizontal="center" vertical="center"/>
    </xf>
    <xf numFmtId="0" fontId="0" fillId="4" borderId="0" xfId="0" applyFill="1" applyAlignment="1">
      <alignment vertical="center"/>
    </xf>
    <xf numFmtId="0" fontId="20" fillId="0" borderId="8" xfId="0" applyFont="1" applyBorder="1" applyAlignment="1">
      <alignment vertical="center" wrapText="1"/>
    </xf>
    <xf numFmtId="0" fontId="21" fillId="4" borderId="0" xfId="0" applyFont="1" applyFill="1" applyBorder="1"/>
    <xf numFmtId="0" fontId="22" fillId="4" borderId="0" xfId="0" applyFont="1" applyFill="1" applyBorder="1"/>
    <xf numFmtId="0" fontId="13" fillId="3" borderId="7" xfId="0" applyFont="1" applyFill="1" applyBorder="1" applyAlignment="1">
      <alignment horizontal="center" vertical="center"/>
    </xf>
    <xf numFmtId="0" fontId="0" fillId="4" borderId="14" xfId="0" applyFill="1" applyBorder="1"/>
    <xf numFmtId="0" fontId="0" fillId="4" borderId="14" xfId="0" applyFill="1" applyBorder="1" applyAlignment="1">
      <alignment vertical="center"/>
    </xf>
    <xf numFmtId="0" fontId="15" fillId="4" borderId="8" xfId="0" applyFont="1" applyFill="1" applyBorder="1" applyAlignment="1">
      <alignment vertical="center" wrapText="1"/>
    </xf>
    <xf numFmtId="0" fontId="19" fillId="4" borderId="8" xfId="0" applyFont="1" applyFill="1" applyBorder="1" applyAlignment="1">
      <alignment vertical="center" wrapText="1"/>
    </xf>
    <xf numFmtId="0" fontId="26" fillId="4" borderId="10" xfId="0" applyFont="1" applyFill="1" applyBorder="1" applyAlignment="1">
      <alignment vertical="center"/>
    </xf>
    <xf numFmtId="0" fontId="26" fillId="4" borderId="12" xfId="0" applyFont="1" applyFill="1" applyBorder="1" applyAlignment="1">
      <alignment vertical="center"/>
    </xf>
    <xf numFmtId="0" fontId="26" fillId="4" borderId="8" xfId="0" applyFont="1" applyFill="1" applyBorder="1" applyAlignment="1">
      <alignment vertical="center"/>
    </xf>
    <xf numFmtId="0" fontId="13" fillId="3" borderId="9" xfId="0" applyFont="1" applyFill="1" applyBorder="1" applyAlignment="1">
      <alignment horizontal="center" vertical="center"/>
    </xf>
    <xf numFmtId="0" fontId="0" fillId="3" borderId="9" xfId="0" applyFill="1" applyBorder="1" applyAlignment="1">
      <alignment horizontal="center" vertical="center"/>
    </xf>
    <xf numFmtId="0" fontId="13" fillId="3" borderId="16" xfId="0" applyFont="1" applyFill="1" applyBorder="1" applyAlignment="1">
      <alignment horizontal="center" vertical="center"/>
    </xf>
    <xf numFmtId="0" fontId="0" fillId="6" borderId="1" xfId="0" applyFill="1" applyBorder="1" applyAlignment="1">
      <alignment horizontal="center" vertical="center"/>
    </xf>
    <xf numFmtId="0" fontId="0" fillId="6" borderId="2" xfId="0" applyFill="1" applyBorder="1" applyAlignment="1">
      <alignment horizontal="center" vertical="center"/>
    </xf>
    <xf numFmtId="0" fontId="10" fillId="4" borderId="16" xfId="0" applyFont="1" applyFill="1" applyBorder="1" applyAlignment="1">
      <alignment vertical="center" wrapText="1"/>
    </xf>
    <xf numFmtId="0" fontId="10" fillId="4" borderId="16" xfId="0" applyFont="1" applyFill="1" applyBorder="1" applyAlignment="1">
      <alignment vertical="center"/>
    </xf>
    <xf numFmtId="0" fontId="26" fillId="4" borderId="18" xfId="0" applyFont="1" applyFill="1" applyBorder="1" applyAlignment="1">
      <alignment vertical="center"/>
    </xf>
    <xf numFmtId="0" fontId="9" fillId="4" borderId="0" xfId="0" applyFont="1" applyFill="1" applyBorder="1" applyAlignment="1">
      <alignment horizontal="center" vertical="top" wrapText="1"/>
    </xf>
    <xf numFmtId="0" fontId="15" fillId="4" borderId="19" xfId="0" applyFont="1" applyFill="1" applyBorder="1" applyAlignment="1">
      <alignment vertical="center"/>
    </xf>
    <xf numFmtId="0" fontId="15" fillId="4" borderId="7" xfId="0" applyFont="1" applyFill="1" applyBorder="1" applyAlignment="1">
      <alignment vertical="center"/>
    </xf>
    <xf numFmtId="0" fontId="10" fillId="4" borderId="8" xfId="0" applyFont="1" applyFill="1" applyBorder="1" applyAlignment="1">
      <alignment vertical="center"/>
    </xf>
    <xf numFmtId="0" fontId="28" fillId="3" borderId="2" xfId="0" applyFont="1" applyFill="1" applyBorder="1" applyAlignment="1">
      <alignment horizontal="center" vertical="center" wrapText="1"/>
    </xf>
    <xf numFmtId="0" fontId="29" fillId="4" borderId="8" xfId="0" applyFont="1" applyFill="1" applyBorder="1" applyAlignment="1">
      <alignment vertical="center"/>
    </xf>
    <xf numFmtId="0" fontId="12" fillId="5" borderId="8" xfId="0" applyFont="1" applyFill="1" applyBorder="1" applyAlignment="1">
      <alignment horizontal="center" vertical="center"/>
    </xf>
    <xf numFmtId="0" fontId="12" fillId="5" borderId="7" xfId="0" applyFont="1" applyFill="1" applyBorder="1" applyAlignment="1">
      <alignment horizontal="center" vertical="center"/>
    </xf>
    <xf numFmtId="0" fontId="12" fillId="5" borderId="10" xfId="0" applyFont="1" applyFill="1" applyBorder="1" applyAlignment="1">
      <alignment horizontal="center" vertical="center"/>
    </xf>
    <xf numFmtId="0" fontId="8" fillId="4" borderId="0" xfId="0" applyFont="1" applyFill="1" applyBorder="1" applyAlignment="1">
      <alignment vertical="center"/>
    </xf>
    <xf numFmtId="0" fontId="30" fillId="4" borderId="0" xfId="0" applyFont="1" applyFill="1" applyBorder="1" applyAlignment="1">
      <alignment horizontal="center" vertical="center" wrapText="1"/>
    </xf>
    <xf numFmtId="0" fontId="14" fillId="4" borderId="0" xfId="0" applyFont="1" applyFill="1" applyBorder="1" applyAlignment="1">
      <alignment horizontal="center" vertical="center"/>
    </xf>
    <xf numFmtId="0" fontId="21" fillId="4" borderId="0" xfId="0" applyFont="1" applyFill="1" applyBorder="1" applyAlignment="1">
      <alignment horizontal="center" vertical="center" wrapText="1"/>
    </xf>
    <xf numFmtId="0" fontId="30" fillId="3" borderId="1" xfId="0" applyFont="1" applyFill="1" applyBorder="1" applyAlignment="1">
      <alignment vertical="center" wrapText="1"/>
    </xf>
    <xf numFmtId="0" fontId="27" fillId="4" borderId="8" xfId="0" applyFont="1" applyFill="1" applyBorder="1" applyAlignment="1">
      <alignment horizontal="center" vertical="center"/>
    </xf>
    <xf numFmtId="0" fontId="31" fillId="4" borderId="8" xfId="0" applyFont="1" applyFill="1" applyBorder="1" applyAlignment="1">
      <alignment horizontal="center" vertical="center" wrapText="1"/>
    </xf>
    <xf numFmtId="0" fontId="14" fillId="3" borderId="20" xfId="0" applyFont="1" applyFill="1" applyBorder="1" applyAlignment="1">
      <alignment horizontal="center" vertical="center"/>
    </xf>
    <xf numFmtId="0" fontId="30" fillId="4" borderId="3" xfId="0" applyFont="1" applyFill="1" applyBorder="1" applyAlignment="1">
      <alignment vertical="center" wrapText="1"/>
    </xf>
    <xf numFmtId="0" fontId="28" fillId="4" borderId="7" xfId="0" applyFont="1" applyFill="1" applyBorder="1" applyAlignment="1">
      <alignment vertical="center"/>
    </xf>
    <xf numFmtId="0" fontId="28" fillId="4" borderId="7" xfId="0" applyFont="1" applyFill="1" applyBorder="1" applyAlignment="1">
      <alignment vertical="center" wrapText="1"/>
    </xf>
    <xf numFmtId="0" fontId="28" fillId="4" borderId="12" xfId="0" applyFont="1" applyFill="1" applyBorder="1" applyAlignment="1">
      <alignment vertical="center"/>
    </xf>
    <xf numFmtId="0" fontId="34" fillId="4" borderId="8" xfId="0" applyFont="1" applyFill="1" applyBorder="1" applyAlignment="1">
      <alignment vertical="center" wrapText="1"/>
    </xf>
    <xf numFmtId="0" fontId="29" fillId="4" borderId="10" xfId="0" applyFont="1" applyFill="1" applyBorder="1" applyAlignment="1">
      <alignment vertical="center"/>
    </xf>
    <xf numFmtId="0" fontId="29" fillId="4" borderId="10" xfId="0" applyFont="1" applyFill="1" applyBorder="1" applyAlignment="1">
      <alignment vertical="center" wrapText="1"/>
    </xf>
    <xf numFmtId="0" fontId="29" fillId="4" borderId="8" xfId="0" applyFont="1" applyFill="1" applyBorder="1" applyAlignment="1">
      <alignment vertical="center" wrapText="1"/>
    </xf>
    <xf numFmtId="0" fontId="29" fillId="4" borderId="20" xfId="0" applyFont="1" applyFill="1" applyBorder="1" applyAlignment="1">
      <alignment horizontal="center" vertical="center"/>
    </xf>
    <xf numFmtId="0" fontId="37" fillId="4" borderId="8" xfId="0" applyFont="1" applyFill="1" applyBorder="1" applyAlignment="1">
      <alignment vertical="center"/>
    </xf>
    <xf numFmtId="0" fontId="30" fillId="3" borderId="1" xfId="0" applyFont="1" applyFill="1" applyBorder="1" applyAlignment="1">
      <alignment horizontal="center" vertical="center" wrapText="1"/>
    </xf>
    <xf numFmtId="0" fontId="8" fillId="4" borderId="4" xfId="0" applyFont="1" applyFill="1" applyBorder="1" applyAlignment="1">
      <alignment vertical="center"/>
    </xf>
    <xf numFmtId="1" fontId="31" fillId="4" borderId="8" xfId="0" applyNumberFormat="1" applyFont="1" applyFill="1" applyBorder="1" applyAlignment="1">
      <alignment horizontal="center" vertical="center" wrapText="1"/>
    </xf>
    <xf numFmtId="0" fontId="0" fillId="4" borderId="8" xfId="0" applyFill="1" applyBorder="1"/>
    <xf numFmtId="0" fontId="42" fillId="4" borderId="0" xfId="0" applyFont="1" applyFill="1" applyAlignment="1">
      <alignment vertical="center"/>
    </xf>
    <xf numFmtId="0" fontId="18" fillId="4" borderId="0" xfId="0" applyFont="1" applyFill="1" applyBorder="1" applyAlignment="1">
      <alignment vertical="center"/>
    </xf>
    <xf numFmtId="0" fontId="43" fillId="4" borderId="0" xfId="0" applyFont="1" applyFill="1" applyAlignment="1">
      <alignment vertical="center"/>
    </xf>
    <xf numFmtId="0" fontId="47" fillId="4" borderId="14" xfId="0" applyFont="1" applyFill="1" applyBorder="1" applyAlignment="1">
      <alignment horizontal="center" vertical="center"/>
    </xf>
    <xf numFmtId="0" fontId="48" fillId="4" borderId="0" xfId="0" applyFont="1" applyFill="1"/>
    <xf numFmtId="0" fontId="42" fillId="4" borderId="0" xfId="0" applyFont="1" applyFill="1"/>
    <xf numFmtId="0" fontId="30" fillId="4" borderId="8" xfId="0" applyFont="1" applyFill="1" applyBorder="1" applyAlignment="1">
      <alignment horizontal="center" vertical="center" wrapText="1"/>
    </xf>
    <xf numFmtId="0" fontId="38" fillId="4" borderId="8" xfId="0" applyFont="1" applyFill="1" applyBorder="1" applyAlignment="1">
      <alignment horizontal="center" vertical="center" wrapText="1"/>
    </xf>
    <xf numFmtId="0" fontId="29" fillId="8" borderId="8" xfId="0" applyFont="1" applyFill="1" applyBorder="1" applyAlignment="1">
      <alignment horizontal="center" vertical="center"/>
    </xf>
    <xf numFmtId="0" fontId="30" fillId="8" borderId="8" xfId="0" applyFont="1" applyFill="1" applyBorder="1" applyAlignment="1">
      <alignment horizontal="center" vertical="center" wrapText="1"/>
    </xf>
    <xf numFmtId="0" fontId="33" fillId="4" borderId="20" xfId="0" applyFont="1" applyFill="1" applyBorder="1" applyAlignment="1">
      <alignment horizontal="center"/>
    </xf>
    <xf numFmtId="0" fontId="28" fillId="4" borderId="0" xfId="0" applyFont="1" applyFill="1" applyBorder="1" applyAlignment="1">
      <alignment vertical="center"/>
    </xf>
    <xf numFmtId="0" fontId="46" fillId="4" borderId="3" xfId="0" applyFont="1" applyFill="1" applyBorder="1" applyAlignment="1">
      <alignment horizontal="center" vertical="center"/>
    </xf>
    <xf numFmtId="0" fontId="28" fillId="4" borderId="15" xfId="0" applyFont="1" applyFill="1" applyBorder="1" applyAlignment="1">
      <alignment vertical="center"/>
    </xf>
    <xf numFmtId="0" fontId="28" fillId="3" borderId="24" xfId="0" applyFont="1" applyFill="1" applyBorder="1" applyAlignment="1">
      <alignment horizontal="center" vertical="center" wrapText="1"/>
    </xf>
    <xf numFmtId="0" fontId="50" fillId="2" borderId="0" xfId="0" applyFont="1" applyFill="1" applyAlignment="1">
      <alignment horizontal="center" vertical="top" wrapText="1"/>
    </xf>
    <xf numFmtId="0" fontId="0" fillId="2" borderId="0" xfId="0" applyFill="1" applyAlignment="1">
      <alignment horizontal="center" vertical="top"/>
    </xf>
    <xf numFmtId="0" fontId="0" fillId="0" borderId="0" xfId="0" applyAlignment="1">
      <alignment vertical="top"/>
    </xf>
    <xf numFmtId="0" fontId="0" fillId="9" borderId="0" xfId="0" applyFill="1" applyAlignment="1">
      <alignment vertical="top" wrapText="1"/>
    </xf>
    <xf numFmtId="0" fontId="0" fillId="4" borderId="0" xfId="0" applyFill="1" applyAlignment="1">
      <alignment vertical="top" wrapText="1"/>
    </xf>
    <xf numFmtId="1" fontId="27" fillId="4" borderId="8" xfId="0" applyNumberFormat="1" applyFont="1" applyFill="1" applyBorder="1" applyAlignment="1">
      <alignment horizontal="center" vertical="center"/>
    </xf>
    <xf numFmtId="1" fontId="27" fillId="2" borderId="8" xfId="0" applyNumberFormat="1" applyFont="1" applyFill="1" applyBorder="1" applyAlignment="1">
      <alignment horizontal="center" vertical="center"/>
    </xf>
    <xf numFmtId="1" fontId="21" fillId="4" borderId="0" xfId="0" applyNumberFormat="1" applyFont="1" applyFill="1" applyBorder="1" applyAlignment="1">
      <alignment horizontal="center" vertical="center" wrapText="1"/>
    </xf>
    <xf numFmtId="0" fontId="53" fillId="4" borderId="8" xfId="0" applyFont="1" applyFill="1" applyBorder="1" applyAlignment="1">
      <alignment horizontal="center" vertical="center"/>
    </xf>
    <xf numFmtId="1" fontId="53" fillId="4" borderId="8" xfId="0" applyNumberFormat="1" applyFont="1" applyFill="1" applyBorder="1" applyAlignment="1">
      <alignment horizontal="center" vertical="center"/>
    </xf>
    <xf numFmtId="1" fontId="53" fillId="2" borderId="8" xfId="0" applyNumberFormat="1" applyFont="1" applyFill="1" applyBorder="1" applyAlignment="1">
      <alignment horizontal="center" vertical="center"/>
    </xf>
    <xf numFmtId="0" fontId="54" fillId="4" borderId="8" xfId="0" applyFont="1" applyFill="1" applyBorder="1" applyAlignment="1">
      <alignment horizontal="center" vertical="center" wrapText="1"/>
    </xf>
    <xf numFmtId="1" fontId="0" fillId="4" borderId="0" xfId="0" applyNumberFormat="1" applyFill="1"/>
    <xf numFmtId="1" fontId="33" fillId="4" borderId="8" xfId="0" applyNumberFormat="1" applyFont="1" applyFill="1" applyBorder="1" applyAlignment="1">
      <alignment horizontal="center" vertical="center"/>
    </xf>
    <xf numFmtId="1" fontId="47" fillId="4" borderId="8" xfId="0" applyNumberFormat="1" applyFont="1" applyFill="1" applyBorder="1" applyAlignment="1">
      <alignment horizontal="center" vertical="center"/>
    </xf>
    <xf numFmtId="1" fontId="31" fillId="0" borderId="8" xfId="0" applyNumberFormat="1" applyFont="1" applyFill="1" applyBorder="1" applyAlignment="1">
      <alignment horizontal="center" vertical="center" wrapText="1"/>
    </xf>
    <xf numFmtId="1" fontId="54" fillId="0" borderId="8" xfId="0" applyNumberFormat="1" applyFont="1" applyFill="1" applyBorder="1" applyAlignment="1">
      <alignment horizontal="center" vertical="center" wrapText="1"/>
    </xf>
    <xf numFmtId="0" fontId="0" fillId="0" borderId="0" xfId="0" applyFill="1"/>
    <xf numFmtId="2" fontId="27" fillId="4" borderId="8" xfId="0" applyNumberFormat="1" applyFont="1" applyFill="1" applyBorder="1" applyAlignment="1">
      <alignment horizontal="center" vertical="center"/>
    </xf>
    <xf numFmtId="0" fontId="38" fillId="4" borderId="7" xfId="0" applyFont="1" applyFill="1" applyBorder="1" applyAlignment="1">
      <alignment horizontal="center" vertical="center" wrapText="1"/>
    </xf>
    <xf numFmtId="0" fontId="38" fillId="7" borderId="13" xfId="0" applyFont="1" applyFill="1" applyBorder="1" applyAlignment="1">
      <alignment vertical="center" wrapText="1"/>
    </xf>
    <xf numFmtId="0" fontId="0" fillId="7" borderId="1" xfId="0" applyFill="1" applyBorder="1"/>
    <xf numFmtId="0" fontId="0" fillId="7" borderId="25" xfId="0" applyFill="1" applyBorder="1"/>
    <xf numFmtId="0" fontId="10" fillId="7" borderId="17" xfId="0" applyFont="1" applyFill="1" applyBorder="1" applyAlignment="1">
      <alignment horizontal="center" vertical="center"/>
    </xf>
    <xf numFmtId="0" fontId="10" fillId="7" borderId="13" xfId="0" applyFont="1" applyFill="1" applyBorder="1" applyAlignment="1">
      <alignment horizontal="center" vertical="center"/>
    </xf>
    <xf numFmtId="0" fontId="23" fillId="7" borderId="17" xfId="0" applyFont="1" applyFill="1" applyBorder="1" applyAlignment="1">
      <alignment wrapText="1"/>
    </xf>
    <xf numFmtId="0" fontId="36" fillId="2" borderId="0" xfId="0" applyFont="1" applyFill="1" applyAlignment="1">
      <alignment vertical="center"/>
    </xf>
    <xf numFmtId="0" fontId="8" fillId="2" borderId="0" xfId="0" applyFont="1" applyFill="1" applyAlignment="1">
      <alignment vertical="center"/>
    </xf>
    <xf numFmtId="0" fontId="16" fillId="4" borderId="26" xfId="0" applyFont="1" applyFill="1" applyBorder="1" applyAlignment="1">
      <alignment horizontal="center" vertical="center"/>
    </xf>
    <xf numFmtId="0" fontId="17" fillId="4" borderId="6" xfId="0" applyFont="1" applyFill="1" applyBorder="1" applyAlignment="1">
      <alignment horizontal="center" vertical="center"/>
    </xf>
    <xf numFmtId="0" fontId="12" fillId="5" borderId="19" xfId="0" applyFont="1" applyFill="1" applyBorder="1" applyAlignment="1">
      <alignment horizontal="center" vertical="center"/>
    </xf>
    <xf numFmtId="0" fontId="11" fillId="5" borderId="26" xfId="0" applyFont="1" applyFill="1" applyBorder="1" applyAlignment="1">
      <alignment horizontal="center" vertical="center"/>
    </xf>
    <xf numFmtId="0" fontId="10" fillId="4" borderId="3" xfId="0" applyFont="1" applyFill="1" applyBorder="1" applyAlignment="1">
      <alignment horizontal="center" vertical="center"/>
    </xf>
    <xf numFmtId="0" fontId="16" fillId="4" borderId="6" xfId="0" applyFont="1" applyFill="1" applyBorder="1" applyAlignment="1">
      <alignment horizontal="center" vertical="center"/>
    </xf>
    <xf numFmtId="0" fontId="0" fillId="4" borderId="26" xfId="0" applyFill="1" applyBorder="1" applyAlignment="1">
      <alignment vertical="center"/>
    </xf>
    <xf numFmtId="0" fontId="21" fillId="7" borderId="17" xfId="0" applyFont="1" applyFill="1" applyBorder="1" applyAlignment="1">
      <alignment horizontal="center" vertical="center" wrapText="1"/>
    </xf>
    <xf numFmtId="0" fontId="51" fillId="4" borderId="0" xfId="0" applyFont="1" applyFill="1"/>
    <xf numFmtId="0" fontId="8" fillId="4" borderId="0" xfId="0" applyFont="1" applyFill="1" applyAlignment="1">
      <alignment vertical="center"/>
    </xf>
    <xf numFmtId="0" fontId="0" fillId="4" borderId="0" xfId="0" applyFill="1" applyAlignment="1">
      <alignment vertical="top"/>
    </xf>
    <xf numFmtId="0" fontId="0" fillId="4" borderId="0" xfId="0" applyFill="1" applyAlignment="1">
      <alignment vertical="center" wrapText="1"/>
    </xf>
    <xf numFmtId="0" fontId="32" fillId="4" borderId="0" xfId="0" applyFont="1" applyFill="1" applyBorder="1" applyAlignment="1">
      <alignment horizontal="right" vertical="center" wrapText="1"/>
    </xf>
    <xf numFmtId="0" fontId="32" fillId="4" borderId="4" xfId="0" applyFont="1" applyFill="1" applyBorder="1" applyAlignment="1">
      <alignment horizontal="right" vertical="center" wrapText="1"/>
    </xf>
    <xf numFmtId="0" fontId="56" fillId="4" borderId="0" xfId="0" applyFont="1" applyFill="1" applyBorder="1" applyAlignment="1">
      <alignment horizontal="left" vertical="center" wrapText="1"/>
    </xf>
    <xf numFmtId="2" fontId="47" fillId="4" borderId="8" xfId="0" applyNumberFormat="1" applyFont="1" applyFill="1" applyBorder="1" applyAlignment="1">
      <alignment horizontal="center" vertical="center"/>
    </xf>
    <xf numFmtId="1" fontId="47" fillId="4" borderId="8" xfId="0" applyNumberFormat="1" applyFont="1" applyFill="1" applyBorder="1" applyAlignment="1">
      <alignment horizontal="center" vertical="center" wrapText="1"/>
    </xf>
    <xf numFmtId="2" fontId="48" fillId="4" borderId="8" xfId="0" applyNumberFormat="1" applyFont="1" applyFill="1" applyBorder="1" applyAlignment="1">
      <alignment horizontal="center" vertical="center"/>
    </xf>
    <xf numFmtId="0" fontId="55" fillId="4" borderId="0" xfId="0" applyFont="1" applyFill="1" applyBorder="1" applyAlignment="1">
      <alignment horizontal="left"/>
    </xf>
    <xf numFmtId="2" fontId="48" fillId="4" borderId="20" xfId="0" applyNumberFormat="1" applyFont="1" applyFill="1" applyBorder="1" applyAlignment="1">
      <alignment horizontal="center" vertical="center"/>
    </xf>
    <xf numFmtId="0" fontId="27" fillId="4" borderId="8" xfId="0" applyFont="1" applyFill="1" applyBorder="1" applyAlignment="1">
      <alignment horizontal="left" vertical="center"/>
    </xf>
    <xf numFmtId="0" fontId="27" fillId="4" borderId="20" xfId="0" applyFont="1" applyFill="1" applyBorder="1" applyAlignment="1">
      <alignment horizontal="left" vertical="center"/>
    </xf>
    <xf numFmtId="0" fontId="27" fillId="4" borderId="7" xfId="0" applyFont="1" applyFill="1" applyBorder="1" applyAlignment="1">
      <alignment horizontal="left" vertical="center"/>
    </xf>
    <xf numFmtId="2" fontId="48" fillId="4" borderId="7" xfId="0" applyNumberFormat="1" applyFont="1" applyFill="1" applyBorder="1" applyAlignment="1">
      <alignment horizontal="center" vertical="center"/>
    </xf>
    <xf numFmtId="0" fontId="14" fillId="4" borderId="27" xfId="0" applyFont="1" applyFill="1" applyBorder="1" applyAlignment="1">
      <alignment horizontal="left" vertical="center"/>
    </xf>
    <xf numFmtId="0" fontId="14" fillId="4" borderId="22" xfId="0" applyFont="1" applyFill="1" applyBorder="1" applyAlignment="1">
      <alignment horizontal="left" vertical="center"/>
    </xf>
    <xf numFmtId="2" fontId="32" fillId="4" borderId="8" xfId="0" applyNumberFormat="1" applyFont="1" applyFill="1" applyBorder="1" applyAlignment="1">
      <alignment horizontal="center" vertical="center"/>
    </xf>
    <xf numFmtId="0" fontId="33" fillId="4" borderId="8" xfId="0" applyFont="1" applyFill="1" applyBorder="1" applyAlignment="1">
      <alignment horizontal="center" vertical="center"/>
    </xf>
    <xf numFmtId="1" fontId="57" fillId="4" borderId="8" xfId="0" applyNumberFormat="1" applyFont="1" applyFill="1" applyBorder="1" applyAlignment="1">
      <alignment horizontal="center" vertical="center" wrapText="1"/>
    </xf>
    <xf numFmtId="0" fontId="29" fillId="4" borderId="8" xfId="0" applyFont="1" applyFill="1" applyBorder="1" applyAlignment="1">
      <alignment horizontal="center" vertical="center"/>
    </xf>
    <xf numFmtId="1" fontId="58" fillId="4" borderId="0" xfId="0" applyNumberFormat="1" applyFont="1" applyFill="1" applyAlignment="1">
      <alignment horizontal="left"/>
    </xf>
    <xf numFmtId="9" fontId="27" fillId="4" borderId="8" xfId="20" applyFont="1" applyFill="1" applyBorder="1" applyAlignment="1">
      <alignment horizontal="center" vertical="center"/>
    </xf>
    <xf numFmtId="0" fontId="13" fillId="3" borderId="8" xfId="0" applyFont="1" applyFill="1" applyBorder="1" applyAlignment="1">
      <alignment horizontal="center" vertical="center" wrapText="1"/>
    </xf>
    <xf numFmtId="0" fontId="10" fillId="4" borderId="0" xfId="0" applyFont="1" applyFill="1" applyBorder="1" applyAlignment="1">
      <alignment horizontal="left" vertical="center"/>
    </xf>
    <xf numFmtId="0" fontId="10" fillId="4" borderId="12" xfId="0" applyFont="1" applyFill="1" applyBorder="1" applyAlignment="1">
      <alignment vertical="center"/>
    </xf>
    <xf numFmtId="0" fontId="8" fillId="4" borderId="10" xfId="0" applyFont="1" applyFill="1" applyBorder="1" applyAlignment="1">
      <alignment vertical="center"/>
    </xf>
    <xf numFmtId="0" fontId="8" fillId="8" borderId="8" xfId="0" applyFont="1" applyFill="1" applyBorder="1" applyAlignment="1">
      <alignment horizontal="center" vertical="center"/>
    </xf>
    <xf numFmtId="0" fontId="10" fillId="8" borderId="8" xfId="0" applyFont="1" applyFill="1" applyBorder="1" applyAlignment="1">
      <alignment horizontal="center" vertical="center" wrapText="1"/>
    </xf>
    <xf numFmtId="0" fontId="61" fillId="4" borderId="8" xfId="0" applyFont="1" applyFill="1" applyBorder="1"/>
    <xf numFmtId="0" fontId="61" fillId="4" borderId="8" xfId="0" applyFont="1" applyFill="1" applyBorder="1" applyAlignment="1">
      <alignment vertical="center"/>
    </xf>
    <xf numFmtId="0" fontId="61" fillId="0" borderId="8" xfId="0" applyFont="1" applyBorder="1" applyAlignment="1">
      <alignment vertical="center"/>
    </xf>
    <xf numFmtId="0" fontId="0" fillId="4" borderId="0" xfId="0" applyFill="1" applyAlignment="1">
      <alignment horizontal="left"/>
    </xf>
    <xf numFmtId="0" fontId="48" fillId="4" borderId="0" xfId="0" applyFont="1" applyFill="1" applyAlignment="1">
      <alignment horizontal="left"/>
    </xf>
    <xf numFmtId="0" fontId="33" fillId="4" borderId="14" xfId="0" applyFont="1" applyFill="1" applyBorder="1" applyAlignment="1">
      <alignment horizontal="center"/>
    </xf>
    <xf numFmtId="1" fontId="47" fillId="4" borderId="27" xfId="0" applyNumberFormat="1" applyFont="1" applyFill="1" applyBorder="1" applyAlignment="1">
      <alignment horizontal="center" vertical="center"/>
    </xf>
    <xf numFmtId="0" fontId="29" fillId="4" borderId="0" xfId="0" applyFont="1" applyFill="1" applyBorder="1" applyAlignment="1">
      <alignment horizontal="center" vertical="center"/>
    </xf>
    <xf numFmtId="0" fontId="47" fillId="4" borderId="0" xfId="0" applyFont="1" applyFill="1" applyBorder="1" applyAlignment="1">
      <alignment horizontal="center" vertical="center"/>
    </xf>
    <xf numFmtId="0" fontId="48" fillId="4" borderId="0" xfId="0" applyFont="1" applyFill="1" applyBorder="1"/>
    <xf numFmtId="0" fontId="33" fillId="4" borderId="31" xfId="0" applyFont="1" applyFill="1" applyBorder="1" applyAlignment="1">
      <alignment horizontal="center"/>
    </xf>
    <xf numFmtId="0" fontId="0" fillId="7" borderId="14" xfId="0" applyFill="1" applyBorder="1"/>
    <xf numFmtId="49" fontId="30" fillId="3" borderId="30" xfId="0" applyNumberFormat="1" applyFont="1" applyFill="1" applyBorder="1" applyAlignment="1">
      <alignment vertical="center" wrapText="1"/>
    </xf>
    <xf numFmtId="49" fontId="30" fillId="3" borderId="4" xfId="0" applyNumberFormat="1" applyFont="1" applyFill="1" applyBorder="1" applyAlignment="1">
      <alignment vertical="center" wrapText="1"/>
    </xf>
    <xf numFmtId="0" fontId="29" fillId="8" borderId="7" xfId="0" applyFont="1" applyFill="1" applyBorder="1" applyAlignment="1">
      <alignment horizontal="center" vertical="center"/>
    </xf>
    <xf numFmtId="0" fontId="29" fillId="8" borderId="8" xfId="0" applyFont="1" applyFill="1" applyBorder="1" applyAlignment="1">
      <alignment horizontal="center" vertical="center" wrapText="1"/>
    </xf>
    <xf numFmtId="0" fontId="48" fillId="8" borderId="20" xfId="0" applyFont="1" applyFill="1" applyBorder="1" applyAlignment="1">
      <alignment vertical="center"/>
    </xf>
    <xf numFmtId="0" fontId="35" fillId="4" borderId="0" xfId="0" applyFont="1" applyFill="1" applyBorder="1" applyAlignment="1">
      <alignment horizontal="center" vertical="center"/>
    </xf>
    <xf numFmtId="0" fontId="26" fillId="4" borderId="0" xfId="0" applyFont="1" applyFill="1" applyBorder="1" applyAlignment="1">
      <alignment vertical="center"/>
    </xf>
    <xf numFmtId="0" fontId="10" fillId="4" borderId="0" xfId="0" applyFont="1" applyFill="1" applyBorder="1" applyAlignment="1">
      <alignment vertical="center"/>
    </xf>
    <xf numFmtId="0" fontId="11" fillId="4" borderId="0" xfId="0" applyFont="1" applyFill="1" applyBorder="1" applyAlignment="1">
      <alignment horizontal="center" vertical="center"/>
    </xf>
    <xf numFmtId="0" fontId="13" fillId="4" borderId="0" xfId="0" applyFont="1" applyFill="1" applyBorder="1" applyAlignment="1">
      <alignment horizontal="center" vertical="center"/>
    </xf>
    <xf numFmtId="0" fontId="0" fillId="4" borderId="0" xfId="0" applyFill="1" applyBorder="1" applyAlignment="1">
      <alignment vertical="center" wrapText="1"/>
    </xf>
    <xf numFmtId="0" fontId="0" fillId="0" borderId="8" xfId="0" applyBorder="1" applyAlignment="1">
      <alignment horizontal="center" vertical="center" wrapText="1"/>
    </xf>
    <xf numFmtId="0" fontId="13" fillId="3" borderId="9" xfId="0" applyFont="1" applyFill="1" applyBorder="1" applyAlignment="1">
      <alignment horizontal="center" vertical="center" wrapText="1"/>
    </xf>
    <xf numFmtId="0" fontId="28" fillId="8" borderId="8" xfId="0" applyFont="1" applyFill="1" applyBorder="1" applyAlignment="1">
      <alignment horizontal="center" vertical="center"/>
    </xf>
    <xf numFmtId="0" fontId="28" fillId="8" borderId="8" xfId="0" applyFont="1" applyFill="1" applyBorder="1" applyAlignment="1">
      <alignment horizontal="center" vertical="center" wrapText="1"/>
    </xf>
    <xf numFmtId="0" fontId="28" fillId="8" borderId="12" xfId="0" applyFont="1" applyFill="1" applyBorder="1" applyAlignment="1">
      <alignment horizontal="center" vertical="center"/>
    </xf>
    <xf numFmtId="0" fontId="29" fillId="4" borderId="8" xfId="0" applyFont="1" applyFill="1" applyBorder="1"/>
    <xf numFmtId="0" fontId="29" fillId="4" borderId="12" xfId="0" applyFont="1" applyFill="1" applyBorder="1"/>
    <xf numFmtId="0" fontId="8" fillId="8" borderId="12" xfId="0" applyFont="1" applyFill="1" applyBorder="1" applyAlignment="1">
      <alignment horizontal="center" vertical="center"/>
    </xf>
    <xf numFmtId="49" fontId="28" fillId="4" borderId="10" xfId="0" applyNumberFormat="1" applyFont="1" applyFill="1" applyBorder="1" applyAlignment="1">
      <alignment vertical="center"/>
    </xf>
    <xf numFmtId="49" fontId="28" fillId="4" borderId="12" xfId="0" applyNumberFormat="1" applyFont="1" applyFill="1" applyBorder="1" applyAlignment="1">
      <alignment vertical="center"/>
    </xf>
    <xf numFmtId="49" fontId="28" fillId="4" borderId="8" xfId="0" applyNumberFormat="1" applyFont="1" applyFill="1" applyBorder="1" applyAlignment="1">
      <alignment vertical="center"/>
    </xf>
    <xf numFmtId="49" fontId="28" fillId="4" borderId="12" xfId="0" applyNumberFormat="1" applyFont="1" applyFill="1" applyBorder="1" applyAlignment="1">
      <alignment vertical="center" wrapText="1"/>
    </xf>
    <xf numFmtId="0" fontId="29" fillId="4" borderId="7" xfId="0" applyFont="1" applyFill="1" applyBorder="1" applyAlignment="1">
      <alignment horizontal="center" vertical="center"/>
    </xf>
    <xf numFmtId="0" fontId="29" fillId="4" borderId="8" xfId="0" applyFont="1" applyFill="1" applyBorder="1" applyAlignment="1">
      <alignment horizontal="center" vertical="center" wrapText="1"/>
    </xf>
    <xf numFmtId="0" fontId="48" fillId="4" borderId="20" xfId="0" applyFont="1" applyFill="1" applyBorder="1" applyAlignment="1">
      <alignment vertical="center"/>
    </xf>
    <xf numFmtId="0" fontId="28" fillId="4" borderId="8" xfId="0" applyFont="1" applyFill="1" applyBorder="1" applyAlignment="1">
      <alignment horizontal="center" vertical="center"/>
    </xf>
    <xf numFmtId="0" fontId="28" fillId="4" borderId="10" xfId="0" applyFont="1" applyFill="1" applyBorder="1" applyAlignment="1">
      <alignment horizontal="center" vertical="center"/>
    </xf>
    <xf numFmtId="0" fontId="28" fillId="4" borderId="16" xfId="0" applyFont="1" applyFill="1" applyBorder="1" applyAlignment="1">
      <alignment horizontal="center" vertical="center" wrapText="1"/>
    </xf>
    <xf numFmtId="0" fontId="28" fillId="4" borderId="8" xfId="0" applyFont="1" applyFill="1" applyBorder="1" applyAlignment="1">
      <alignment horizontal="center" vertical="center" wrapText="1"/>
    </xf>
    <xf numFmtId="0" fontId="28" fillId="4" borderId="12" xfId="0" applyFont="1" applyFill="1" applyBorder="1" applyAlignment="1">
      <alignment horizontal="center" vertical="center"/>
    </xf>
    <xf numFmtId="2" fontId="33" fillId="4" borderId="22" xfId="0" applyNumberFormat="1" applyFont="1" applyFill="1" applyBorder="1" applyAlignment="1">
      <alignment horizontal="center"/>
    </xf>
    <xf numFmtId="2" fontId="30" fillId="4" borderId="22" xfId="0" applyNumberFormat="1" applyFont="1" applyFill="1" applyBorder="1" applyAlignment="1">
      <alignment horizontal="center"/>
    </xf>
    <xf numFmtId="1" fontId="33" fillId="4" borderId="27" xfId="0" applyNumberFormat="1" applyFont="1" applyFill="1" applyBorder="1" applyAlignment="1">
      <alignment horizontal="center" vertical="center"/>
    </xf>
    <xf numFmtId="1" fontId="30" fillId="4" borderId="27" xfId="0" applyNumberFormat="1" applyFont="1" applyFill="1" applyBorder="1" applyAlignment="1">
      <alignment horizontal="center" vertical="center"/>
    </xf>
    <xf numFmtId="0" fontId="13" fillId="4" borderId="8" xfId="0" applyFont="1" applyFill="1" applyBorder="1" applyAlignment="1">
      <alignment horizontal="center" vertical="center" wrapText="1"/>
    </xf>
    <xf numFmtId="0" fontId="13" fillId="0" borderId="8" xfId="0" applyFont="1" applyBorder="1" applyAlignment="1">
      <alignment horizontal="center" vertical="center" wrapText="1"/>
    </xf>
    <xf numFmtId="0" fontId="8" fillId="4" borderId="8" xfId="0" applyFont="1" applyFill="1" applyBorder="1" applyAlignment="1">
      <alignment horizontal="center" vertical="center"/>
    </xf>
    <xf numFmtId="0" fontId="60" fillId="4" borderId="8" xfId="0" applyFont="1" applyFill="1" applyBorder="1" applyAlignment="1">
      <alignment horizontal="center" vertical="center"/>
    </xf>
    <xf numFmtId="0" fontId="28" fillId="4" borderId="9" xfId="0" applyFont="1" applyFill="1" applyBorder="1" applyAlignment="1">
      <alignment horizontal="center" vertical="center" wrapText="1"/>
    </xf>
    <xf numFmtId="0" fontId="13" fillId="4" borderId="8" xfId="0" applyFont="1" applyFill="1" applyBorder="1" applyAlignment="1">
      <alignment horizontal="center" wrapText="1"/>
    </xf>
    <xf numFmtId="0" fontId="62" fillId="0" borderId="12" xfId="0" applyFont="1" applyBorder="1" applyAlignment="1">
      <alignment horizontal="center" vertical="center" wrapText="1"/>
    </xf>
    <xf numFmtId="0" fontId="21" fillId="7" borderId="1" xfId="0" applyFont="1" applyFill="1" applyBorder="1" applyAlignment="1">
      <alignment horizontal="center" vertical="center" wrapText="1"/>
    </xf>
    <xf numFmtId="0" fontId="35" fillId="4" borderId="0" xfId="0" applyFont="1" applyFill="1" applyAlignment="1">
      <alignment horizontal="center" vertical="center"/>
    </xf>
    <xf numFmtId="0" fontId="6" fillId="4" borderId="0" xfId="0" applyFont="1" applyFill="1"/>
    <xf numFmtId="0" fontId="6" fillId="4" borderId="0" xfId="0" applyFont="1" applyFill="1" applyBorder="1"/>
    <xf numFmtId="0" fontId="6" fillId="4" borderId="0" xfId="0" applyFont="1" applyFill="1" applyAlignment="1">
      <alignment vertical="center"/>
    </xf>
    <xf numFmtId="0" fontId="21" fillId="4" borderId="0" xfId="21" applyFont="1" applyFill="1"/>
    <xf numFmtId="0" fontId="42" fillId="4" borderId="0" xfId="21" applyFont="1" applyFill="1"/>
    <xf numFmtId="0" fontId="6" fillId="4" borderId="0" xfId="21" applyFill="1"/>
    <xf numFmtId="1" fontId="30" fillId="4" borderId="8" xfId="0" applyNumberFormat="1" applyFont="1" applyFill="1" applyBorder="1" applyAlignment="1">
      <alignment horizontal="center" vertical="center" wrapText="1"/>
    </xf>
    <xf numFmtId="0" fontId="29" fillId="5" borderId="7" xfId="0" applyFont="1" applyFill="1" applyBorder="1" applyAlignment="1">
      <alignment horizontal="center" vertical="center"/>
    </xf>
    <xf numFmtId="0" fontId="29" fillId="5" borderId="8" xfId="0" applyFont="1" applyFill="1" applyBorder="1" applyAlignment="1">
      <alignment horizontal="center" vertical="center" wrapText="1"/>
    </xf>
    <xf numFmtId="0" fontId="48" fillId="5" borderId="20" xfId="0" applyFont="1" applyFill="1" applyBorder="1" applyAlignment="1">
      <alignment vertical="center"/>
    </xf>
    <xf numFmtId="0" fontId="28" fillId="5" borderId="8" xfId="0" applyFont="1" applyFill="1" applyBorder="1" applyAlignment="1">
      <alignment horizontal="center" vertical="center"/>
    </xf>
    <xf numFmtId="0" fontId="28" fillId="5" borderId="8" xfId="0" applyFont="1" applyFill="1" applyBorder="1" applyAlignment="1">
      <alignment horizontal="center" vertical="center" wrapText="1"/>
    </xf>
    <xf numFmtId="0" fontId="28" fillId="5" borderId="12" xfId="0" applyFont="1" applyFill="1" applyBorder="1" applyAlignment="1">
      <alignment horizontal="center" vertical="center"/>
    </xf>
    <xf numFmtId="0" fontId="28" fillId="8" borderId="16" xfId="0" applyFont="1" applyFill="1" applyBorder="1" applyAlignment="1">
      <alignment horizontal="center" vertical="center" wrapText="1"/>
    </xf>
    <xf numFmtId="0" fontId="28" fillId="8" borderId="10" xfId="0" applyFont="1" applyFill="1" applyBorder="1" applyAlignment="1">
      <alignment horizontal="center" vertical="center"/>
    </xf>
    <xf numFmtId="0" fontId="28" fillId="5" borderId="16" xfId="0" applyFont="1" applyFill="1" applyBorder="1" applyAlignment="1">
      <alignment horizontal="center" vertical="center" wrapText="1"/>
    </xf>
    <xf numFmtId="0" fontId="28" fillId="5" borderId="10" xfId="0" applyFont="1" applyFill="1" applyBorder="1" applyAlignment="1">
      <alignment horizontal="center" vertical="center"/>
    </xf>
    <xf numFmtId="9" fontId="66" fillId="4" borderId="8" xfId="20" applyFont="1" applyFill="1" applyBorder="1" applyAlignment="1">
      <alignment horizontal="center" vertical="center"/>
    </xf>
    <xf numFmtId="0" fontId="65" fillId="4" borderId="8" xfId="0" applyFont="1" applyFill="1" applyBorder="1" applyAlignment="1">
      <alignment horizontal="center" vertical="center"/>
    </xf>
    <xf numFmtId="49" fontId="30" fillId="3" borderId="30" xfId="0" applyNumberFormat="1" applyFont="1" applyFill="1" applyBorder="1" applyAlignment="1">
      <alignment horizontal="center" vertical="center" wrapText="1"/>
    </xf>
    <xf numFmtId="49" fontId="30" fillId="3" borderId="4" xfId="0" applyNumberFormat="1" applyFont="1" applyFill="1" applyBorder="1" applyAlignment="1">
      <alignment horizontal="center" vertical="center" wrapText="1"/>
    </xf>
    <xf numFmtId="0" fontId="66" fillId="4" borderId="8" xfId="0" applyFont="1" applyFill="1" applyBorder="1" applyAlignment="1">
      <alignment horizontal="center" vertical="center"/>
    </xf>
    <xf numFmtId="0" fontId="66" fillId="4" borderId="8" xfId="0" applyFont="1" applyFill="1" applyBorder="1" applyAlignment="1">
      <alignment horizontal="center" vertical="center" wrapText="1"/>
    </xf>
    <xf numFmtId="164" fontId="27" fillId="4" borderId="8" xfId="0" applyNumberFormat="1" applyFont="1" applyFill="1" applyBorder="1" applyAlignment="1">
      <alignment horizontal="center" vertical="center"/>
    </xf>
    <xf numFmtId="1" fontId="66" fillId="4" borderId="8" xfId="20" applyNumberFormat="1" applyFont="1" applyFill="1" applyBorder="1" applyAlignment="1">
      <alignment horizontal="center" vertical="center"/>
    </xf>
    <xf numFmtId="165" fontId="66" fillId="4" borderId="8" xfId="20" applyNumberFormat="1" applyFont="1" applyFill="1" applyBorder="1" applyAlignment="1">
      <alignment horizontal="center" vertical="center"/>
    </xf>
    <xf numFmtId="1" fontId="66" fillId="4" borderId="8" xfId="0" applyNumberFormat="1" applyFont="1" applyFill="1" applyBorder="1" applyAlignment="1">
      <alignment horizontal="center" vertical="center"/>
    </xf>
    <xf numFmtId="1" fontId="66" fillId="4" borderId="8" xfId="0" applyNumberFormat="1" applyFont="1" applyFill="1" applyBorder="1" applyAlignment="1">
      <alignment horizontal="center" vertical="center" wrapText="1"/>
    </xf>
    <xf numFmtId="0" fontId="29" fillId="8" borderId="20" xfId="0" applyFont="1" applyFill="1" applyBorder="1" applyAlignment="1">
      <alignment horizontal="center" vertical="center"/>
    </xf>
    <xf numFmtId="0" fontId="29" fillId="8" borderId="12" xfId="0" applyFont="1" applyFill="1" applyBorder="1" applyAlignment="1">
      <alignment horizontal="center" vertical="center"/>
    </xf>
    <xf numFmtId="0" fontId="29" fillId="5" borderId="12" xfId="0" applyFont="1" applyFill="1" applyBorder="1" applyAlignment="1">
      <alignment horizontal="center" vertical="center" wrapText="1"/>
    </xf>
    <xf numFmtId="0" fontId="29" fillId="4" borderId="12" xfId="0" applyFont="1" applyFill="1" applyBorder="1" applyAlignment="1">
      <alignment horizontal="center" vertical="center" wrapText="1"/>
    </xf>
    <xf numFmtId="0" fontId="29" fillId="5" borderId="8" xfId="0" applyFont="1" applyFill="1" applyBorder="1" applyAlignment="1">
      <alignment horizontal="center" vertical="center"/>
    </xf>
    <xf numFmtId="0" fontId="29" fillId="5" borderId="12" xfId="0" applyFont="1" applyFill="1" applyBorder="1" applyAlignment="1">
      <alignment horizontal="center" vertical="center"/>
    </xf>
    <xf numFmtId="0" fontId="47" fillId="2" borderId="0" xfId="0" applyFont="1" applyFill="1" applyAlignment="1">
      <alignment vertical="center"/>
    </xf>
    <xf numFmtId="0" fontId="5" fillId="4" borderId="8" xfId="0" applyFont="1" applyFill="1" applyBorder="1" applyAlignment="1">
      <alignment horizontal="center" vertical="center"/>
    </xf>
    <xf numFmtId="0" fontId="5" fillId="4" borderId="8" xfId="0" applyFont="1" applyFill="1" applyBorder="1" applyAlignment="1">
      <alignment horizontal="center" vertical="center" wrapText="1"/>
    </xf>
    <xf numFmtId="0" fontId="5" fillId="0" borderId="8" xfId="0" applyFont="1" applyBorder="1" applyAlignment="1">
      <alignment horizontal="center" vertical="center" wrapText="1"/>
    </xf>
    <xf numFmtId="0" fontId="28" fillId="5" borderId="12" xfId="0" applyFont="1" applyFill="1" applyBorder="1" applyAlignment="1">
      <alignment horizontal="center" vertical="center" wrapText="1"/>
    </xf>
    <xf numFmtId="0" fontId="8" fillId="8" borderId="8" xfId="0" applyFont="1" applyFill="1" applyBorder="1" applyAlignment="1">
      <alignment horizontal="center" vertical="center" wrapText="1"/>
    </xf>
    <xf numFmtId="0" fontId="8" fillId="4" borderId="10" xfId="0" applyFont="1" applyFill="1" applyBorder="1" applyAlignment="1">
      <alignment vertical="center" wrapText="1"/>
    </xf>
    <xf numFmtId="0" fontId="41" fillId="2" borderId="0" xfId="0" applyFont="1" applyFill="1" applyAlignment="1">
      <alignment vertical="center"/>
    </xf>
    <xf numFmtId="0" fontId="0" fillId="4" borderId="8" xfId="0" applyFill="1" applyBorder="1" applyAlignment="1">
      <alignment horizontal="center" vertical="center" wrapText="1"/>
    </xf>
    <xf numFmtId="0" fontId="29" fillId="4" borderId="8" xfId="0" applyFont="1" applyFill="1" applyBorder="1" applyAlignment="1">
      <alignment wrapText="1"/>
    </xf>
    <xf numFmtId="0" fontId="13" fillId="3" borderId="12" xfId="0" applyFont="1" applyFill="1" applyBorder="1" applyAlignment="1">
      <alignment horizontal="center" vertical="center" wrapText="1"/>
    </xf>
    <xf numFmtId="0" fontId="4" fillId="4" borderId="8" xfId="0" applyFont="1" applyFill="1" applyBorder="1" applyAlignment="1">
      <alignment horizontal="center" vertical="center" wrapText="1"/>
    </xf>
    <xf numFmtId="0" fontId="4" fillId="4" borderId="8" xfId="0" applyFont="1" applyFill="1" applyBorder="1" applyAlignment="1">
      <alignment horizontal="center" vertical="center"/>
    </xf>
    <xf numFmtId="0" fontId="28" fillId="4" borderId="10" xfId="0" applyFont="1" applyFill="1" applyBorder="1" applyAlignment="1">
      <alignment vertical="center"/>
    </xf>
    <xf numFmtId="0" fontId="3" fillId="0" borderId="8" xfId="0" applyFont="1" applyBorder="1" applyAlignment="1">
      <alignment horizontal="center" vertical="center" wrapText="1"/>
    </xf>
    <xf numFmtId="0" fontId="3" fillId="4" borderId="8" xfId="0" applyFont="1" applyFill="1" applyBorder="1" applyAlignment="1">
      <alignment horizontal="center" vertical="center" wrapText="1"/>
    </xf>
    <xf numFmtId="0" fontId="3" fillId="4" borderId="8" xfId="0" applyFont="1" applyFill="1" applyBorder="1" applyAlignment="1">
      <alignment horizontal="center" vertical="center"/>
    </xf>
    <xf numFmtId="0" fontId="3" fillId="4" borderId="12" xfId="0" applyFont="1" applyFill="1" applyBorder="1" applyAlignment="1">
      <alignment horizontal="center" vertical="center"/>
    </xf>
    <xf numFmtId="0" fontId="62" fillId="4" borderId="8" xfId="0" applyFont="1" applyFill="1" applyBorder="1" applyAlignment="1">
      <alignment horizontal="center" vertical="center" wrapText="1"/>
    </xf>
    <xf numFmtId="0" fontId="13" fillId="3" borderId="12" xfId="0" applyFont="1" applyFill="1" applyBorder="1" applyAlignment="1">
      <alignment horizontal="center" vertical="center" wrapText="1"/>
    </xf>
    <xf numFmtId="0" fontId="62" fillId="0" borderId="8" xfId="0" applyFont="1" applyBorder="1" applyAlignment="1">
      <alignment horizontal="center" vertical="center" wrapText="1"/>
    </xf>
    <xf numFmtId="0" fontId="2" fillId="4" borderId="8" xfId="0" applyFont="1" applyFill="1" applyBorder="1" applyAlignment="1">
      <alignment horizontal="center" vertical="center" wrapText="1"/>
    </xf>
    <xf numFmtId="0" fontId="13" fillId="4" borderId="12" xfId="0" applyFont="1" applyFill="1" applyBorder="1" applyAlignment="1">
      <alignment horizontal="center" vertical="center"/>
    </xf>
    <xf numFmtId="0" fontId="30" fillId="3" borderId="28" xfId="0" applyFont="1" applyFill="1" applyBorder="1" applyAlignment="1">
      <alignment horizontal="left" vertical="center" wrapText="1"/>
    </xf>
    <xf numFmtId="0" fontId="30" fillId="3" borderId="11" xfId="0" applyFont="1" applyFill="1" applyBorder="1" applyAlignment="1">
      <alignment horizontal="left" vertical="center" wrapText="1"/>
    </xf>
    <xf numFmtId="0" fontId="63" fillId="4" borderId="29" xfId="0" applyFont="1" applyFill="1" applyBorder="1" applyAlignment="1">
      <alignment horizontal="center" vertical="center"/>
    </xf>
    <xf numFmtId="0" fontId="63" fillId="4" borderId="32" xfId="0" applyFont="1" applyFill="1" applyBorder="1" applyAlignment="1">
      <alignment horizontal="center" vertical="center"/>
    </xf>
    <xf numFmtId="0" fontId="63" fillId="4" borderId="27" xfId="0" applyFont="1" applyFill="1" applyBorder="1" applyAlignment="1">
      <alignment horizontal="center" vertical="center"/>
    </xf>
    <xf numFmtId="49" fontId="30" fillId="3" borderId="30" xfId="0" applyNumberFormat="1" applyFont="1" applyFill="1" applyBorder="1" applyAlignment="1">
      <alignment horizontal="center" vertical="center" wrapText="1"/>
    </xf>
    <xf numFmtId="49" fontId="30" fillId="3" borderId="4" xfId="0" applyNumberFormat="1" applyFont="1" applyFill="1" applyBorder="1" applyAlignment="1">
      <alignment horizontal="center" vertical="center" wrapText="1"/>
    </xf>
    <xf numFmtId="49" fontId="30" fillId="3" borderId="5" xfId="0" applyNumberFormat="1" applyFont="1" applyFill="1" applyBorder="1" applyAlignment="1">
      <alignment horizontal="center" vertical="center"/>
    </xf>
    <xf numFmtId="49" fontId="30" fillId="3" borderId="23" xfId="0" applyNumberFormat="1" applyFont="1" applyFill="1" applyBorder="1" applyAlignment="1">
      <alignment horizontal="center" vertical="center"/>
    </xf>
    <xf numFmtId="0" fontId="14" fillId="2" borderId="3" xfId="0" applyFont="1" applyFill="1" applyBorder="1" applyAlignment="1">
      <alignment horizontal="center" vertical="center"/>
    </xf>
    <xf numFmtId="0" fontId="14" fillId="2" borderId="0" xfId="0" applyFont="1" applyFill="1" applyBorder="1" applyAlignment="1">
      <alignment horizontal="center" vertical="center"/>
    </xf>
    <xf numFmtId="0" fontId="32" fillId="4" borderId="0" xfId="0" applyFont="1" applyFill="1" applyBorder="1" applyAlignment="1">
      <alignment horizontal="left" vertical="center" wrapText="1"/>
    </xf>
    <xf numFmtId="0" fontId="21" fillId="7" borderId="13" xfId="0" applyFont="1" applyFill="1" applyBorder="1" applyAlignment="1">
      <alignment horizontal="center" vertical="center" wrapText="1"/>
    </xf>
    <xf numFmtId="0" fontId="21" fillId="7" borderId="1" xfId="0" applyFont="1" applyFill="1" applyBorder="1" applyAlignment="1">
      <alignment horizontal="center" vertical="center" wrapText="1"/>
    </xf>
    <xf numFmtId="0" fontId="21" fillId="7" borderId="25" xfId="0" applyFont="1" applyFill="1" applyBorder="1" applyAlignment="1">
      <alignment horizontal="center" vertical="center" wrapText="1"/>
    </xf>
    <xf numFmtId="0" fontId="0" fillId="4" borderId="0" xfId="0" applyFill="1" applyAlignment="1">
      <alignment horizontal="left" vertical="center" wrapText="1"/>
    </xf>
    <xf numFmtId="0" fontId="46" fillId="7" borderId="2" xfId="0" applyFont="1" applyFill="1" applyBorder="1" applyAlignment="1">
      <alignment horizontal="center" vertical="center"/>
    </xf>
    <xf numFmtId="0" fontId="46" fillId="7" borderId="21" xfId="0" applyFont="1" applyFill="1" applyBorder="1" applyAlignment="1">
      <alignment horizontal="center" vertical="center"/>
    </xf>
    <xf numFmtId="0" fontId="35" fillId="0" borderId="0" xfId="0" applyFont="1" applyBorder="1" applyAlignment="1">
      <alignment horizontal="center" vertical="center"/>
    </xf>
    <xf numFmtId="0" fontId="35" fillId="0" borderId="4" xfId="0" applyFont="1" applyBorder="1" applyAlignment="1">
      <alignment horizontal="center" vertical="center"/>
    </xf>
    <xf numFmtId="0" fontId="35" fillId="0" borderId="0" xfId="0" applyFont="1" applyAlignment="1">
      <alignment horizontal="center" vertical="center"/>
    </xf>
    <xf numFmtId="0" fontId="62" fillId="0" borderId="12" xfId="0" applyFont="1" applyBorder="1" applyAlignment="1">
      <alignment horizontal="center" vertical="center" wrapText="1"/>
    </xf>
    <xf numFmtId="0" fontId="62" fillId="0" borderId="32" xfId="0" applyFont="1" applyBorder="1" applyAlignment="1">
      <alignment horizontal="center" vertical="center" wrapText="1"/>
    </xf>
    <xf numFmtId="0" fontId="62" fillId="0" borderId="7" xfId="0" applyFont="1" applyBorder="1" applyAlignment="1">
      <alignment horizontal="center" vertical="center" wrapText="1"/>
    </xf>
    <xf numFmtId="0" fontId="35" fillId="4" borderId="0" xfId="0" applyFont="1" applyFill="1" applyAlignment="1">
      <alignment horizontal="center" vertical="center" wrapText="1"/>
    </xf>
    <xf numFmtId="0" fontId="35" fillId="4" borderId="4" xfId="0" applyFont="1" applyFill="1" applyBorder="1" applyAlignment="1">
      <alignment horizontal="center" vertical="center" wrapText="1"/>
    </xf>
    <xf numFmtId="0" fontId="21" fillId="7" borderId="2" xfId="0" applyFont="1" applyFill="1" applyBorder="1" applyAlignment="1">
      <alignment horizontal="center" vertical="center" wrapText="1"/>
    </xf>
    <xf numFmtId="0" fontId="35" fillId="4" borderId="0" xfId="0" applyFont="1" applyFill="1" applyAlignment="1">
      <alignment horizontal="center" vertical="center"/>
    </xf>
    <xf numFmtId="0" fontId="35" fillId="4" borderId="4" xfId="0" applyFont="1" applyFill="1" applyBorder="1" applyAlignment="1">
      <alignment horizontal="center" vertical="center"/>
    </xf>
    <xf numFmtId="0" fontId="5" fillId="0" borderId="12" xfId="0" applyFont="1" applyBorder="1" applyAlignment="1">
      <alignment horizontal="center" vertical="center" wrapText="1"/>
    </xf>
    <xf numFmtId="0" fontId="5" fillId="0" borderId="32" xfId="0" applyFont="1" applyBorder="1" applyAlignment="1">
      <alignment horizontal="center" vertical="center" wrapText="1"/>
    </xf>
    <xf numFmtId="0" fontId="5" fillId="0" borderId="7" xfId="0" applyFont="1" applyBorder="1" applyAlignment="1">
      <alignment horizontal="center" vertical="center" wrapText="1"/>
    </xf>
    <xf numFmtId="0" fontId="13" fillId="3" borderId="12" xfId="0" applyFont="1" applyFill="1" applyBorder="1" applyAlignment="1">
      <alignment horizontal="center" vertical="center" wrapText="1"/>
    </xf>
    <xf numFmtId="0" fontId="13" fillId="3" borderId="7" xfId="0" applyFont="1" applyFill="1" applyBorder="1" applyAlignment="1">
      <alignment horizontal="center" vertical="center" wrapText="1"/>
    </xf>
    <xf numFmtId="0" fontId="13" fillId="4" borderId="12" xfId="0" applyFont="1" applyFill="1" applyBorder="1" applyAlignment="1">
      <alignment horizontal="center" vertical="center" wrapText="1"/>
    </xf>
    <xf numFmtId="0" fontId="13" fillId="4" borderId="32" xfId="0" applyFont="1" applyFill="1" applyBorder="1" applyAlignment="1">
      <alignment horizontal="center" vertical="center" wrapText="1"/>
    </xf>
    <xf numFmtId="0" fontId="13" fillId="4" borderId="7" xfId="0" applyFont="1" applyFill="1" applyBorder="1" applyAlignment="1">
      <alignment horizontal="center" vertical="center" wrapText="1"/>
    </xf>
  </cellXfs>
  <cellStyles count="22">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Normal" xfId="0" builtinId="0"/>
    <cellStyle name="Normal 2" xfId="19"/>
    <cellStyle name="Normal 2 2" xfId="21"/>
    <cellStyle name="Percent" xfId="20" builtinId="5"/>
  </cellStyles>
  <dxfs count="0"/>
  <tableStyles count="0" defaultTableStyle="TableStyleMedium9" defaultPivotStyle="PivotStyleMedium4"/>
  <colors>
    <mruColors>
      <color rgb="FFF4FDBB"/>
      <color rgb="FFFF00FF"/>
      <color rgb="FFECFC8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GIF"/><Relationship Id="rId3" Type="http://schemas.openxmlformats.org/officeDocument/2006/relationships/image" Target="../media/image3.gif"/><Relationship Id="rId7" Type="http://schemas.openxmlformats.org/officeDocument/2006/relationships/image" Target="../media/image7.gif"/><Relationship Id="rId2" Type="http://schemas.openxmlformats.org/officeDocument/2006/relationships/image" Target="../media/image2.gif"/><Relationship Id="rId1" Type="http://schemas.openxmlformats.org/officeDocument/2006/relationships/image" Target="../media/image1.gif"/><Relationship Id="rId6" Type="http://schemas.openxmlformats.org/officeDocument/2006/relationships/image" Target="../media/image6.gif"/><Relationship Id="rId5" Type="http://schemas.openxmlformats.org/officeDocument/2006/relationships/image" Target="../media/image5.gif"/><Relationship Id="rId10" Type="http://schemas.openxmlformats.org/officeDocument/2006/relationships/image" Target="../media/image10.GIF"/><Relationship Id="rId4" Type="http://schemas.openxmlformats.org/officeDocument/2006/relationships/image" Target="../media/image4.gif"/><Relationship Id="rId9" Type="http://schemas.openxmlformats.org/officeDocument/2006/relationships/image" Target="../media/image9.GIF"/></Relationships>
</file>

<file path=xl/drawings/_rels/drawing2.xml.rels><?xml version="1.0" encoding="UTF-8" standalone="yes"?>
<Relationships xmlns="http://schemas.openxmlformats.org/package/2006/relationships"><Relationship Id="rId8" Type="http://schemas.openxmlformats.org/officeDocument/2006/relationships/image" Target="../media/image8.GIF"/><Relationship Id="rId3" Type="http://schemas.openxmlformats.org/officeDocument/2006/relationships/image" Target="../media/image3.gif"/><Relationship Id="rId7" Type="http://schemas.openxmlformats.org/officeDocument/2006/relationships/image" Target="../media/image7.gif"/><Relationship Id="rId2" Type="http://schemas.openxmlformats.org/officeDocument/2006/relationships/image" Target="../media/image2.gif"/><Relationship Id="rId1" Type="http://schemas.openxmlformats.org/officeDocument/2006/relationships/image" Target="../media/image1.gif"/><Relationship Id="rId6" Type="http://schemas.openxmlformats.org/officeDocument/2006/relationships/image" Target="../media/image6.gif"/><Relationship Id="rId5" Type="http://schemas.openxmlformats.org/officeDocument/2006/relationships/image" Target="../media/image5.gif"/><Relationship Id="rId10" Type="http://schemas.openxmlformats.org/officeDocument/2006/relationships/image" Target="../media/image10.GIF"/><Relationship Id="rId4" Type="http://schemas.openxmlformats.org/officeDocument/2006/relationships/image" Target="../media/image4.gif"/><Relationship Id="rId9" Type="http://schemas.openxmlformats.org/officeDocument/2006/relationships/image" Target="../media/image9.GIF"/></Relationships>
</file>

<file path=xl/drawings/_rels/drawing3.xml.rels><?xml version="1.0" encoding="UTF-8" standalone="yes"?>
<Relationships xmlns="http://schemas.openxmlformats.org/package/2006/relationships"><Relationship Id="rId8" Type="http://schemas.openxmlformats.org/officeDocument/2006/relationships/image" Target="../media/image8.GIF"/><Relationship Id="rId3" Type="http://schemas.openxmlformats.org/officeDocument/2006/relationships/image" Target="../media/image3.gif"/><Relationship Id="rId7" Type="http://schemas.openxmlformats.org/officeDocument/2006/relationships/image" Target="../media/image7.gif"/><Relationship Id="rId2" Type="http://schemas.openxmlformats.org/officeDocument/2006/relationships/image" Target="../media/image2.gif"/><Relationship Id="rId1" Type="http://schemas.openxmlformats.org/officeDocument/2006/relationships/image" Target="../media/image1.gif"/><Relationship Id="rId6" Type="http://schemas.openxmlformats.org/officeDocument/2006/relationships/image" Target="../media/image6.gif"/><Relationship Id="rId5" Type="http://schemas.openxmlformats.org/officeDocument/2006/relationships/image" Target="../media/image5.gif"/><Relationship Id="rId10" Type="http://schemas.openxmlformats.org/officeDocument/2006/relationships/image" Target="../media/image10.GIF"/><Relationship Id="rId4" Type="http://schemas.openxmlformats.org/officeDocument/2006/relationships/image" Target="../media/image4.gif"/><Relationship Id="rId9" Type="http://schemas.openxmlformats.org/officeDocument/2006/relationships/image" Target="../media/image9.GIF"/></Relationships>
</file>

<file path=xl/drawings/_rels/drawing4.xml.rels><?xml version="1.0" encoding="UTF-8" standalone="yes"?>
<Relationships xmlns="http://schemas.openxmlformats.org/package/2006/relationships"><Relationship Id="rId8" Type="http://schemas.openxmlformats.org/officeDocument/2006/relationships/image" Target="../media/image8.GIF"/><Relationship Id="rId3" Type="http://schemas.openxmlformats.org/officeDocument/2006/relationships/image" Target="../media/image3.gif"/><Relationship Id="rId7" Type="http://schemas.openxmlformats.org/officeDocument/2006/relationships/image" Target="../media/image7.gif"/><Relationship Id="rId2" Type="http://schemas.openxmlformats.org/officeDocument/2006/relationships/image" Target="../media/image2.gif"/><Relationship Id="rId1" Type="http://schemas.openxmlformats.org/officeDocument/2006/relationships/image" Target="../media/image1.gif"/><Relationship Id="rId6" Type="http://schemas.openxmlformats.org/officeDocument/2006/relationships/image" Target="../media/image6.gif"/><Relationship Id="rId5" Type="http://schemas.openxmlformats.org/officeDocument/2006/relationships/image" Target="../media/image5.gif"/><Relationship Id="rId10" Type="http://schemas.openxmlformats.org/officeDocument/2006/relationships/image" Target="../media/image10.GIF"/><Relationship Id="rId4" Type="http://schemas.openxmlformats.org/officeDocument/2006/relationships/image" Target="../media/image4.gif"/><Relationship Id="rId9" Type="http://schemas.openxmlformats.org/officeDocument/2006/relationships/image" Target="../media/image9.GIF"/></Relationships>
</file>

<file path=xl/drawings/_rels/drawing5.xml.rels><?xml version="1.0" encoding="UTF-8" standalone="yes"?>
<Relationships xmlns="http://schemas.openxmlformats.org/package/2006/relationships"><Relationship Id="rId8" Type="http://schemas.openxmlformats.org/officeDocument/2006/relationships/image" Target="../media/image8.GIF"/><Relationship Id="rId3" Type="http://schemas.openxmlformats.org/officeDocument/2006/relationships/image" Target="../media/image3.gif"/><Relationship Id="rId7" Type="http://schemas.openxmlformats.org/officeDocument/2006/relationships/image" Target="../media/image7.gif"/><Relationship Id="rId2" Type="http://schemas.openxmlformats.org/officeDocument/2006/relationships/image" Target="../media/image2.gif"/><Relationship Id="rId1" Type="http://schemas.openxmlformats.org/officeDocument/2006/relationships/image" Target="../media/image1.gif"/><Relationship Id="rId6" Type="http://schemas.openxmlformats.org/officeDocument/2006/relationships/image" Target="../media/image6.gif"/><Relationship Id="rId5" Type="http://schemas.openxmlformats.org/officeDocument/2006/relationships/image" Target="../media/image5.gif"/><Relationship Id="rId10" Type="http://schemas.openxmlformats.org/officeDocument/2006/relationships/image" Target="../media/image10.GIF"/><Relationship Id="rId4" Type="http://schemas.openxmlformats.org/officeDocument/2006/relationships/image" Target="../media/image4.gif"/><Relationship Id="rId9" Type="http://schemas.openxmlformats.org/officeDocument/2006/relationships/image" Target="../media/image9.GIF"/></Relationships>
</file>

<file path=xl/drawings/drawing1.xml><?xml version="1.0" encoding="utf-8"?>
<xdr:wsDr xmlns:xdr="http://schemas.openxmlformats.org/drawingml/2006/spreadsheetDrawing" xmlns:a="http://schemas.openxmlformats.org/drawingml/2006/main">
  <xdr:twoCellAnchor>
    <xdr:from>
      <xdr:col>3</xdr:col>
      <xdr:colOff>225425</xdr:colOff>
      <xdr:row>2</xdr:row>
      <xdr:rowOff>5291</xdr:rowOff>
    </xdr:from>
    <xdr:to>
      <xdr:col>3</xdr:col>
      <xdr:colOff>1799493</xdr:colOff>
      <xdr:row>5</xdr:row>
      <xdr:rowOff>128</xdr:rowOff>
    </xdr:to>
    <xdr:pic>
      <xdr:nvPicPr>
        <xdr:cNvPr id="2" name="Picture 1">
          <a:extLst>
            <a:ext uri="{FF2B5EF4-FFF2-40B4-BE49-F238E27FC236}">
              <a16:creationId xmlns="" xmlns:a16="http://schemas.microsoft.com/office/drawing/2014/main" id="{00000000-0008-0000-0300-000019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236325" y="1091141"/>
          <a:ext cx="1574068" cy="994962"/>
        </a:xfrm>
        <a:prstGeom prst="rect">
          <a:avLst/>
        </a:prstGeom>
      </xdr:spPr>
    </xdr:pic>
    <xdr:clientData/>
  </xdr:twoCellAnchor>
  <xdr:twoCellAnchor>
    <xdr:from>
      <xdr:col>4</xdr:col>
      <xdr:colOff>183619</xdr:colOff>
      <xdr:row>2</xdr:row>
      <xdr:rowOff>6946</xdr:rowOff>
    </xdr:from>
    <xdr:to>
      <xdr:col>4</xdr:col>
      <xdr:colOff>1730375</xdr:colOff>
      <xdr:row>4</xdr:row>
      <xdr:rowOff>315464</xdr:rowOff>
    </xdr:to>
    <xdr:pic>
      <xdr:nvPicPr>
        <xdr:cNvPr id="3" name="Picture 2">
          <a:extLst>
            <a:ext uri="{FF2B5EF4-FFF2-40B4-BE49-F238E27FC236}">
              <a16:creationId xmlns="" xmlns:a16="http://schemas.microsoft.com/office/drawing/2014/main" id="{00000000-0008-0000-0300-00001A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3280494" y="1092796"/>
          <a:ext cx="1546756" cy="975268"/>
        </a:xfrm>
        <a:prstGeom prst="rect">
          <a:avLst/>
        </a:prstGeom>
      </xdr:spPr>
    </xdr:pic>
    <xdr:clientData/>
  </xdr:twoCellAnchor>
  <xdr:twoCellAnchor>
    <xdr:from>
      <xdr:col>5</xdr:col>
      <xdr:colOff>150801</xdr:colOff>
      <xdr:row>2</xdr:row>
      <xdr:rowOff>15875</xdr:rowOff>
    </xdr:from>
    <xdr:to>
      <xdr:col>5</xdr:col>
      <xdr:colOff>1729094</xdr:colOff>
      <xdr:row>4</xdr:row>
      <xdr:rowOff>336632</xdr:rowOff>
    </xdr:to>
    <xdr:pic>
      <xdr:nvPicPr>
        <xdr:cNvPr id="4" name="Picture 3">
          <a:extLst>
            <a:ext uri="{FF2B5EF4-FFF2-40B4-BE49-F238E27FC236}">
              <a16:creationId xmlns="" xmlns:a16="http://schemas.microsoft.com/office/drawing/2014/main" id="{00000000-0008-0000-0300-00001B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5105051" y="1101725"/>
          <a:ext cx="1578293" cy="987507"/>
        </a:xfrm>
        <a:prstGeom prst="rect">
          <a:avLst/>
        </a:prstGeom>
      </xdr:spPr>
    </xdr:pic>
    <xdr:clientData/>
  </xdr:twoCellAnchor>
  <xdr:twoCellAnchor>
    <xdr:from>
      <xdr:col>6</xdr:col>
      <xdr:colOff>239261</xdr:colOff>
      <xdr:row>2</xdr:row>
      <xdr:rowOff>13231</xdr:rowOff>
    </xdr:from>
    <xdr:to>
      <xdr:col>6</xdr:col>
      <xdr:colOff>1795032</xdr:colOff>
      <xdr:row>4</xdr:row>
      <xdr:rowOff>322995</xdr:rowOff>
    </xdr:to>
    <xdr:pic>
      <xdr:nvPicPr>
        <xdr:cNvPr id="5" name="Picture 4">
          <a:extLst>
            <a:ext uri="{FF2B5EF4-FFF2-40B4-BE49-F238E27FC236}">
              <a16:creationId xmlns="" xmlns:a16="http://schemas.microsoft.com/office/drawing/2014/main" id="{00000000-0008-0000-0300-00001C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17050886" y="1099081"/>
          <a:ext cx="1555771" cy="976514"/>
        </a:xfrm>
        <a:prstGeom prst="rect">
          <a:avLst/>
        </a:prstGeom>
      </xdr:spPr>
    </xdr:pic>
    <xdr:clientData/>
  </xdr:twoCellAnchor>
  <xdr:twoCellAnchor>
    <xdr:from>
      <xdr:col>8</xdr:col>
      <xdr:colOff>190494</xdr:colOff>
      <xdr:row>2</xdr:row>
      <xdr:rowOff>7938</xdr:rowOff>
    </xdr:from>
    <xdr:to>
      <xdr:col>8</xdr:col>
      <xdr:colOff>1756073</xdr:colOff>
      <xdr:row>4</xdr:row>
      <xdr:rowOff>322353</xdr:rowOff>
    </xdr:to>
    <xdr:pic>
      <xdr:nvPicPr>
        <xdr:cNvPr id="6" name="Picture 5">
          <a:extLst>
            <a:ext uri="{FF2B5EF4-FFF2-40B4-BE49-F238E27FC236}">
              <a16:creationId xmlns="" xmlns:a16="http://schemas.microsoft.com/office/drawing/2014/main" id="{00000000-0008-0000-0300-00001D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21107394" y="1093788"/>
          <a:ext cx="1565579" cy="981165"/>
        </a:xfrm>
        <a:prstGeom prst="rect">
          <a:avLst/>
        </a:prstGeom>
      </xdr:spPr>
    </xdr:pic>
    <xdr:clientData/>
  </xdr:twoCellAnchor>
  <xdr:twoCellAnchor>
    <xdr:from>
      <xdr:col>10</xdr:col>
      <xdr:colOff>262963</xdr:colOff>
      <xdr:row>2</xdr:row>
      <xdr:rowOff>7938</xdr:rowOff>
    </xdr:from>
    <xdr:to>
      <xdr:col>10</xdr:col>
      <xdr:colOff>1844606</xdr:colOff>
      <xdr:row>4</xdr:row>
      <xdr:rowOff>326047</xdr:rowOff>
    </xdr:to>
    <xdr:pic>
      <xdr:nvPicPr>
        <xdr:cNvPr id="7" name="Picture 6">
          <a:extLst>
            <a:ext uri="{FF2B5EF4-FFF2-40B4-BE49-F238E27FC236}">
              <a16:creationId xmlns="" xmlns:a16="http://schemas.microsoft.com/office/drawing/2014/main" id="{00000000-0008-0000-0300-00001E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22802850" y="1093788"/>
          <a:ext cx="0" cy="984859"/>
        </a:xfrm>
        <a:prstGeom prst="rect">
          <a:avLst/>
        </a:prstGeom>
      </xdr:spPr>
    </xdr:pic>
    <xdr:clientData/>
  </xdr:twoCellAnchor>
  <xdr:twoCellAnchor>
    <xdr:from>
      <xdr:col>11</xdr:col>
      <xdr:colOff>229671</xdr:colOff>
      <xdr:row>2</xdr:row>
      <xdr:rowOff>12227</xdr:rowOff>
    </xdr:from>
    <xdr:to>
      <xdr:col>11</xdr:col>
      <xdr:colOff>1801295</xdr:colOff>
      <xdr:row>4</xdr:row>
      <xdr:rowOff>320756</xdr:rowOff>
    </xdr:to>
    <xdr:pic>
      <xdr:nvPicPr>
        <xdr:cNvPr id="8" name="Picture 7">
          <a:extLst>
            <a:ext uri="{FF2B5EF4-FFF2-40B4-BE49-F238E27FC236}">
              <a16:creationId xmlns="" xmlns:a16="http://schemas.microsoft.com/office/drawing/2014/main" id="{00000000-0008-0000-0300-00001F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22802850" y="1098077"/>
          <a:ext cx="0" cy="975279"/>
        </a:xfrm>
        <a:prstGeom prst="rect">
          <a:avLst/>
        </a:prstGeom>
      </xdr:spPr>
    </xdr:pic>
    <xdr:clientData/>
  </xdr:twoCellAnchor>
  <xdr:twoCellAnchor>
    <xdr:from>
      <xdr:col>7</xdr:col>
      <xdr:colOff>267891</xdr:colOff>
      <xdr:row>2</xdr:row>
      <xdr:rowOff>7312</xdr:rowOff>
    </xdr:from>
    <xdr:to>
      <xdr:col>7</xdr:col>
      <xdr:colOff>1873394</xdr:colOff>
      <xdr:row>4</xdr:row>
      <xdr:rowOff>326684</xdr:rowOff>
    </xdr:to>
    <xdr:pic>
      <xdr:nvPicPr>
        <xdr:cNvPr id="9" name="Picture 8">
          <a:extLst>
            <a:ext uri="{FF2B5EF4-FFF2-40B4-BE49-F238E27FC236}">
              <a16:creationId xmlns="" xmlns:a16="http://schemas.microsoft.com/office/drawing/2014/main" id="{00000000-0008-0000-0300-000024000000}"/>
            </a:ext>
          </a:extLst>
        </xdr:cNvPr>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18984516" y="1093162"/>
          <a:ext cx="1605503" cy="986122"/>
        </a:xfrm>
        <a:prstGeom prst="rect">
          <a:avLst/>
        </a:prstGeom>
      </xdr:spPr>
    </xdr:pic>
    <xdr:clientData/>
  </xdr:twoCellAnchor>
  <xdr:twoCellAnchor>
    <xdr:from>
      <xdr:col>9</xdr:col>
      <xdr:colOff>0</xdr:colOff>
      <xdr:row>2</xdr:row>
      <xdr:rowOff>5055</xdr:rowOff>
    </xdr:from>
    <xdr:to>
      <xdr:col>9</xdr:col>
      <xdr:colOff>0</xdr:colOff>
      <xdr:row>5</xdr:row>
      <xdr:rowOff>4143</xdr:rowOff>
    </xdr:to>
    <xdr:grpSp>
      <xdr:nvGrpSpPr>
        <xdr:cNvPr id="10" name="Group 9">
          <a:extLst>
            <a:ext uri="{FF2B5EF4-FFF2-40B4-BE49-F238E27FC236}">
              <a16:creationId xmlns="" xmlns:a16="http://schemas.microsoft.com/office/drawing/2014/main" id="{00000000-0008-0000-0300-000025000000}"/>
            </a:ext>
          </a:extLst>
        </xdr:cNvPr>
        <xdr:cNvGrpSpPr/>
      </xdr:nvGrpSpPr>
      <xdr:grpSpPr>
        <a:xfrm>
          <a:off x="22796500" y="1100430"/>
          <a:ext cx="0" cy="999213"/>
          <a:chOff x="21779107" y="1073511"/>
          <a:chExt cx="1685207" cy="1013705"/>
        </a:xfrm>
      </xdr:grpSpPr>
      <xdr:pic>
        <xdr:nvPicPr>
          <xdr:cNvPr id="11" name="Picture 10">
            <a:extLst>
              <a:ext uri="{FF2B5EF4-FFF2-40B4-BE49-F238E27FC236}">
                <a16:creationId xmlns="" xmlns:a16="http://schemas.microsoft.com/office/drawing/2014/main" id="{00000000-0008-0000-0300-000026000000}"/>
              </a:ext>
            </a:extLst>
          </xdr:cNvPr>
          <xdr:cNvPicPr>
            <a:picLocks noChangeAspect="1"/>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21779107" y="1076740"/>
            <a:ext cx="1684291" cy="1009787"/>
          </a:xfrm>
          <a:prstGeom prst="rect">
            <a:avLst/>
          </a:prstGeom>
        </xdr:spPr>
      </xdr:pic>
      <xdr:pic>
        <xdr:nvPicPr>
          <xdr:cNvPr id="12" name="Picture 11">
            <a:extLst>
              <a:ext uri="{FF2B5EF4-FFF2-40B4-BE49-F238E27FC236}">
                <a16:creationId xmlns="" xmlns:a16="http://schemas.microsoft.com/office/drawing/2014/main" id="{00000000-0008-0000-0300-000027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21780022" y="1073511"/>
            <a:ext cx="1684292" cy="1013705"/>
          </a:xfrm>
          <a:prstGeom prst="rtTriangle">
            <a:avLst/>
          </a:prstGeom>
        </xdr:spPr>
      </xdr:pic>
    </xdr:grpSp>
    <xdr:clientData/>
  </xdr:twoCellAnchor>
  <xdr:twoCellAnchor>
    <xdr:from>
      <xdr:col>0</xdr:col>
      <xdr:colOff>18594</xdr:colOff>
      <xdr:row>48</xdr:row>
      <xdr:rowOff>14043</xdr:rowOff>
    </xdr:from>
    <xdr:to>
      <xdr:col>1</xdr:col>
      <xdr:colOff>3770312</xdr:colOff>
      <xdr:row>52</xdr:row>
      <xdr:rowOff>269264</xdr:rowOff>
    </xdr:to>
    <xdr:sp macro="" textlink="">
      <xdr:nvSpPr>
        <xdr:cNvPr id="13" name="Flowchart: Decision 12">
          <a:extLst>
            <a:ext uri="{FF2B5EF4-FFF2-40B4-BE49-F238E27FC236}">
              <a16:creationId xmlns="" xmlns:a16="http://schemas.microsoft.com/office/drawing/2014/main" id="{00000000-0008-0000-0500-00000A000000}"/>
            </a:ext>
          </a:extLst>
        </xdr:cNvPr>
        <xdr:cNvSpPr>
          <a:spLocks noChangeArrowheads="1"/>
        </xdr:cNvSpPr>
      </xdr:nvSpPr>
      <xdr:spPr bwMode="auto">
        <a:xfrm>
          <a:off x="18594" y="19559343"/>
          <a:ext cx="6437768" cy="1436321"/>
        </a:xfrm>
        <a:prstGeom prst="flowChartDecision">
          <a:avLst/>
        </a:prstGeom>
        <a:solidFill>
          <a:srgbClr val="0070C0">
            <a:alpha val="9020"/>
          </a:srgbClr>
        </a:solidFill>
        <a:ln w="25400">
          <a:solidFill>
            <a:srgbClr val="243F60"/>
          </a:solidFill>
          <a:miter lim="800000"/>
          <a:headEnd/>
          <a:tailEnd/>
        </a:ln>
      </xdr:spPr>
      <xdr:txBody>
        <a:bodyPr vert="horz" wrap="square" lIns="0" tIns="0" rIns="0" bIns="0" numCol="1" anchor="ctr" anchorCtr="0" compatLnSpc="1">
          <a:prstTxWarp prst="textNoShape">
            <a:avLst/>
          </a:prstTxWarp>
        </a:bodyPr>
        <a:lstStyle>
          <a:defPPr>
            <a:defRPr lang="en-US"/>
          </a:defPPr>
          <a:lvl1pPr marL="0" algn="l" defTabSz="1280160" rtl="0" eaLnBrk="1" latinLnBrk="0" hangingPunct="1">
            <a:defRPr sz="2500" kern="1200">
              <a:solidFill>
                <a:schemeClr val="tx1"/>
              </a:solidFill>
              <a:latin typeface="+mn-lt"/>
              <a:ea typeface="+mn-ea"/>
              <a:cs typeface="+mn-cs"/>
            </a:defRPr>
          </a:lvl1pPr>
          <a:lvl2pPr marL="640080" algn="l" defTabSz="1280160" rtl="0" eaLnBrk="1" latinLnBrk="0" hangingPunct="1">
            <a:defRPr sz="2500" kern="1200">
              <a:solidFill>
                <a:schemeClr val="tx1"/>
              </a:solidFill>
              <a:latin typeface="+mn-lt"/>
              <a:ea typeface="+mn-ea"/>
              <a:cs typeface="+mn-cs"/>
            </a:defRPr>
          </a:lvl2pPr>
          <a:lvl3pPr marL="1280160" algn="l" defTabSz="1280160" rtl="0" eaLnBrk="1" latinLnBrk="0" hangingPunct="1">
            <a:defRPr sz="2500" kern="1200">
              <a:solidFill>
                <a:schemeClr val="tx1"/>
              </a:solidFill>
              <a:latin typeface="+mn-lt"/>
              <a:ea typeface="+mn-ea"/>
              <a:cs typeface="+mn-cs"/>
            </a:defRPr>
          </a:lvl3pPr>
          <a:lvl4pPr marL="1920240" algn="l" defTabSz="1280160" rtl="0" eaLnBrk="1" latinLnBrk="0" hangingPunct="1">
            <a:defRPr sz="2500" kern="1200">
              <a:solidFill>
                <a:schemeClr val="tx1"/>
              </a:solidFill>
              <a:latin typeface="+mn-lt"/>
              <a:ea typeface="+mn-ea"/>
              <a:cs typeface="+mn-cs"/>
            </a:defRPr>
          </a:lvl4pPr>
          <a:lvl5pPr marL="2560320" algn="l" defTabSz="1280160" rtl="0" eaLnBrk="1" latinLnBrk="0" hangingPunct="1">
            <a:defRPr sz="2500" kern="1200">
              <a:solidFill>
                <a:schemeClr val="tx1"/>
              </a:solidFill>
              <a:latin typeface="+mn-lt"/>
              <a:ea typeface="+mn-ea"/>
              <a:cs typeface="+mn-cs"/>
            </a:defRPr>
          </a:lvl5pPr>
          <a:lvl6pPr marL="3200400" algn="l" defTabSz="1280160" rtl="0" eaLnBrk="1" latinLnBrk="0" hangingPunct="1">
            <a:defRPr sz="2500" kern="1200">
              <a:solidFill>
                <a:schemeClr val="tx1"/>
              </a:solidFill>
              <a:latin typeface="+mn-lt"/>
              <a:ea typeface="+mn-ea"/>
              <a:cs typeface="+mn-cs"/>
            </a:defRPr>
          </a:lvl6pPr>
          <a:lvl7pPr marL="3840480" algn="l" defTabSz="1280160" rtl="0" eaLnBrk="1" latinLnBrk="0" hangingPunct="1">
            <a:defRPr sz="2500" kern="1200">
              <a:solidFill>
                <a:schemeClr val="tx1"/>
              </a:solidFill>
              <a:latin typeface="+mn-lt"/>
              <a:ea typeface="+mn-ea"/>
              <a:cs typeface="+mn-cs"/>
            </a:defRPr>
          </a:lvl7pPr>
          <a:lvl8pPr marL="4480560" algn="l" defTabSz="1280160" rtl="0" eaLnBrk="1" latinLnBrk="0" hangingPunct="1">
            <a:defRPr sz="2500" kern="1200">
              <a:solidFill>
                <a:schemeClr val="tx1"/>
              </a:solidFill>
              <a:latin typeface="+mn-lt"/>
              <a:ea typeface="+mn-ea"/>
              <a:cs typeface="+mn-cs"/>
            </a:defRPr>
          </a:lvl8pPr>
          <a:lvl9pPr marL="5120640" algn="l" defTabSz="1280160" rtl="0" eaLnBrk="1" latinLnBrk="0" hangingPunct="1">
            <a:defRPr sz="2500" kern="1200">
              <a:solidFill>
                <a:schemeClr val="tx1"/>
              </a:solidFill>
              <a:latin typeface="+mn-lt"/>
              <a:ea typeface="+mn-ea"/>
              <a:cs typeface="+mn-cs"/>
            </a:defRPr>
          </a:lvl9pPr>
        </a:lstStyle>
        <a:p>
          <a:pPr marL="0" indent="0" algn="ctr" defTabSz="1280160" rtl="0" eaLnBrk="1" fontAlgn="base" latinLnBrk="0" hangingPunct="1">
            <a:spcBef>
              <a:spcPct val="0"/>
            </a:spcBef>
            <a:spcAft>
              <a:spcPct val="0"/>
            </a:spcAft>
          </a:pPr>
          <a:endParaRPr lang="en-US" altLang="en-US" sz="1200" b="1" kern="1200">
            <a:solidFill>
              <a:schemeClr val="bg1"/>
            </a:solidFill>
            <a:latin typeface="Arial" pitchFamily="34" charset="0"/>
            <a:ea typeface="+mn-ea"/>
            <a:cs typeface="Arial" pitchFamily="34" charset="0"/>
          </a:endParaRPr>
        </a:p>
      </xdr:txBody>
    </xdr:sp>
    <xdr:clientData/>
  </xdr:twoCellAnchor>
  <xdr:twoCellAnchor>
    <xdr:from>
      <xdr:col>0</xdr:col>
      <xdr:colOff>40821</xdr:colOff>
      <xdr:row>57</xdr:row>
      <xdr:rowOff>0</xdr:rowOff>
    </xdr:from>
    <xdr:to>
      <xdr:col>2</xdr:col>
      <xdr:colOff>340</xdr:colOff>
      <xdr:row>63</xdr:row>
      <xdr:rowOff>3402</xdr:rowOff>
    </xdr:to>
    <xdr:sp macro="" textlink="">
      <xdr:nvSpPr>
        <xdr:cNvPr id="14" name="Flowchart: Decision 13">
          <a:extLst>
            <a:ext uri="{FF2B5EF4-FFF2-40B4-BE49-F238E27FC236}">
              <a16:creationId xmlns="" xmlns:a16="http://schemas.microsoft.com/office/drawing/2014/main" id="{00000000-0008-0000-0500-000002000000}"/>
            </a:ext>
          </a:extLst>
        </xdr:cNvPr>
        <xdr:cNvSpPr>
          <a:spLocks noChangeArrowheads="1"/>
        </xdr:cNvSpPr>
      </xdr:nvSpPr>
      <xdr:spPr bwMode="auto">
        <a:xfrm>
          <a:off x="40821" y="22688550"/>
          <a:ext cx="6446044" cy="0"/>
        </a:xfrm>
        <a:prstGeom prst="flowChartDecision">
          <a:avLst/>
        </a:prstGeom>
        <a:solidFill>
          <a:srgbClr val="0070C0">
            <a:alpha val="9020"/>
          </a:srgbClr>
        </a:solidFill>
        <a:ln w="25400">
          <a:solidFill>
            <a:srgbClr val="243F60"/>
          </a:solidFill>
          <a:miter lim="800000"/>
          <a:headEnd/>
          <a:tailEnd/>
        </a:ln>
      </xdr:spPr>
      <xdr:txBody>
        <a:bodyPr vert="horz" wrap="square" lIns="0" tIns="0" rIns="0" bIns="0" numCol="1" anchor="ctr" anchorCtr="0" compatLnSpc="1">
          <a:prstTxWarp prst="textNoShape">
            <a:avLst/>
          </a:prstTxWarp>
        </a:bodyPr>
        <a:lstStyle>
          <a:defPPr>
            <a:defRPr lang="en-US"/>
          </a:defPPr>
          <a:lvl1pPr marL="0" algn="l" defTabSz="1280160" rtl="0" eaLnBrk="1" latinLnBrk="0" hangingPunct="1">
            <a:defRPr sz="2500" kern="1200">
              <a:solidFill>
                <a:schemeClr val="tx1"/>
              </a:solidFill>
              <a:latin typeface="+mn-lt"/>
              <a:ea typeface="+mn-ea"/>
              <a:cs typeface="+mn-cs"/>
            </a:defRPr>
          </a:lvl1pPr>
          <a:lvl2pPr marL="640080" algn="l" defTabSz="1280160" rtl="0" eaLnBrk="1" latinLnBrk="0" hangingPunct="1">
            <a:defRPr sz="2500" kern="1200">
              <a:solidFill>
                <a:schemeClr val="tx1"/>
              </a:solidFill>
              <a:latin typeface="+mn-lt"/>
              <a:ea typeface="+mn-ea"/>
              <a:cs typeface="+mn-cs"/>
            </a:defRPr>
          </a:lvl2pPr>
          <a:lvl3pPr marL="1280160" algn="l" defTabSz="1280160" rtl="0" eaLnBrk="1" latinLnBrk="0" hangingPunct="1">
            <a:defRPr sz="2500" kern="1200">
              <a:solidFill>
                <a:schemeClr val="tx1"/>
              </a:solidFill>
              <a:latin typeface="+mn-lt"/>
              <a:ea typeface="+mn-ea"/>
              <a:cs typeface="+mn-cs"/>
            </a:defRPr>
          </a:lvl3pPr>
          <a:lvl4pPr marL="1920240" algn="l" defTabSz="1280160" rtl="0" eaLnBrk="1" latinLnBrk="0" hangingPunct="1">
            <a:defRPr sz="2500" kern="1200">
              <a:solidFill>
                <a:schemeClr val="tx1"/>
              </a:solidFill>
              <a:latin typeface="+mn-lt"/>
              <a:ea typeface="+mn-ea"/>
              <a:cs typeface="+mn-cs"/>
            </a:defRPr>
          </a:lvl4pPr>
          <a:lvl5pPr marL="2560320" algn="l" defTabSz="1280160" rtl="0" eaLnBrk="1" latinLnBrk="0" hangingPunct="1">
            <a:defRPr sz="2500" kern="1200">
              <a:solidFill>
                <a:schemeClr val="tx1"/>
              </a:solidFill>
              <a:latin typeface="+mn-lt"/>
              <a:ea typeface="+mn-ea"/>
              <a:cs typeface="+mn-cs"/>
            </a:defRPr>
          </a:lvl5pPr>
          <a:lvl6pPr marL="3200400" algn="l" defTabSz="1280160" rtl="0" eaLnBrk="1" latinLnBrk="0" hangingPunct="1">
            <a:defRPr sz="2500" kern="1200">
              <a:solidFill>
                <a:schemeClr val="tx1"/>
              </a:solidFill>
              <a:latin typeface="+mn-lt"/>
              <a:ea typeface="+mn-ea"/>
              <a:cs typeface="+mn-cs"/>
            </a:defRPr>
          </a:lvl6pPr>
          <a:lvl7pPr marL="3840480" algn="l" defTabSz="1280160" rtl="0" eaLnBrk="1" latinLnBrk="0" hangingPunct="1">
            <a:defRPr sz="2500" kern="1200">
              <a:solidFill>
                <a:schemeClr val="tx1"/>
              </a:solidFill>
              <a:latin typeface="+mn-lt"/>
              <a:ea typeface="+mn-ea"/>
              <a:cs typeface="+mn-cs"/>
            </a:defRPr>
          </a:lvl7pPr>
          <a:lvl8pPr marL="4480560" algn="l" defTabSz="1280160" rtl="0" eaLnBrk="1" latinLnBrk="0" hangingPunct="1">
            <a:defRPr sz="2500" kern="1200">
              <a:solidFill>
                <a:schemeClr val="tx1"/>
              </a:solidFill>
              <a:latin typeface="+mn-lt"/>
              <a:ea typeface="+mn-ea"/>
              <a:cs typeface="+mn-cs"/>
            </a:defRPr>
          </a:lvl8pPr>
          <a:lvl9pPr marL="5120640" algn="l" defTabSz="1280160" rtl="0" eaLnBrk="1" latinLnBrk="0" hangingPunct="1">
            <a:defRPr sz="2500" kern="1200">
              <a:solidFill>
                <a:schemeClr val="tx1"/>
              </a:solidFill>
              <a:latin typeface="+mn-lt"/>
              <a:ea typeface="+mn-ea"/>
              <a:cs typeface="+mn-cs"/>
            </a:defRPr>
          </a:lvl9pPr>
        </a:lstStyle>
        <a:p>
          <a:pPr marL="0" indent="0" algn="ctr" defTabSz="1280160" rtl="0" eaLnBrk="1" fontAlgn="base" latinLnBrk="0" hangingPunct="1">
            <a:spcBef>
              <a:spcPct val="0"/>
            </a:spcBef>
            <a:spcAft>
              <a:spcPct val="0"/>
            </a:spcAft>
          </a:pPr>
          <a:endParaRPr lang="en-US" altLang="en-US" sz="1200" b="1" kern="1200">
            <a:solidFill>
              <a:schemeClr val="bg1"/>
            </a:solidFill>
            <a:latin typeface="Arial" pitchFamily="34" charset="0"/>
            <a:ea typeface="+mn-ea"/>
            <a:cs typeface="Arial" pitchFamily="34" charset="0"/>
          </a:endParaRPr>
        </a:p>
      </xdr:txBody>
    </xdr:sp>
    <xdr:clientData/>
  </xdr:twoCellAnchor>
  <xdr:twoCellAnchor>
    <xdr:from>
      <xdr:col>0</xdr:col>
      <xdr:colOff>56697</xdr:colOff>
      <xdr:row>39</xdr:row>
      <xdr:rowOff>0</xdr:rowOff>
    </xdr:from>
    <xdr:to>
      <xdr:col>1</xdr:col>
      <xdr:colOff>3751384</xdr:colOff>
      <xdr:row>46</xdr:row>
      <xdr:rowOff>0</xdr:rowOff>
    </xdr:to>
    <xdr:sp macro="" textlink="">
      <xdr:nvSpPr>
        <xdr:cNvPr id="15" name="Flowchart: Decision 14">
          <a:extLst>
            <a:ext uri="{FF2B5EF4-FFF2-40B4-BE49-F238E27FC236}">
              <a16:creationId xmlns="" xmlns:a16="http://schemas.microsoft.com/office/drawing/2014/main" id="{00000000-0008-0000-0500-00000A000000}"/>
            </a:ext>
          </a:extLst>
        </xdr:cNvPr>
        <xdr:cNvSpPr>
          <a:spLocks noChangeArrowheads="1"/>
        </xdr:cNvSpPr>
      </xdr:nvSpPr>
      <xdr:spPr bwMode="auto">
        <a:xfrm>
          <a:off x="56697" y="16325850"/>
          <a:ext cx="6380737" cy="2514600"/>
        </a:xfrm>
        <a:prstGeom prst="flowChartDecision">
          <a:avLst/>
        </a:prstGeom>
        <a:solidFill>
          <a:srgbClr val="0070C0">
            <a:alpha val="9020"/>
          </a:srgbClr>
        </a:solidFill>
        <a:ln w="25400">
          <a:solidFill>
            <a:srgbClr val="243F60"/>
          </a:solidFill>
          <a:miter lim="800000"/>
          <a:headEnd/>
          <a:tailEnd/>
        </a:ln>
      </xdr:spPr>
      <xdr:txBody>
        <a:bodyPr vert="horz" wrap="square" lIns="0" tIns="0" rIns="0" bIns="0" numCol="1" anchor="ctr" anchorCtr="0" compatLnSpc="1">
          <a:prstTxWarp prst="textNoShape">
            <a:avLst/>
          </a:prstTxWarp>
        </a:bodyPr>
        <a:lstStyle>
          <a:defPPr>
            <a:defRPr lang="en-US"/>
          </a:defPPr>
          <a:lvl1pPr marL="0" algn="l" defTabSz="1280160" rtl="0" eaLnBrk="1" latinLnBrk="0" hangingPunct="1">
            <a:defRPr sz="2500" kern="1200">
              <a:solidFill>
                <a:schemeClr val="tx1"/>
              </a:solidFill>
              <a:latin typeface="+mn-lt"/>
              <a:ea typeface="+mn-ea"/>
              <a:cs typeface="+mn-cs"/>
            </a:defRPr>
          </a:lvl1pPr>
          <a:lvl2pPr marL="640080" algn="l" defTabSz="1280160" rtl="0" eaLnBrk="1" latinLnBrk="0" hangingPunct="1">
            <a:defRPr sz="2500" kern="1200">
              <a:solidFill>
                <a:schemeClr val="tx1"/>
              </a:solidFill>
              <a:latin typeface="+mn-lt"/>
              <a:ea typeface="+mn-ea"/>
              <a:cs typeface="+mn-cs"/>
            </a:defRPr>
          </a:lvl2pPr>
          <a:lvl3pPr marL="1280160" algn="l" defTabSz="1280160" rtl="0" eaLnBrk="1" latinLnBrk="0" hangingPunct="1">
            <a:defRPr sz="2500" kern="1200">
              <a:solidFill>
                <a:schemeClr val="tx1"/>
              </a:solidFill>
              <a:latin typeface="+mn-lt"/>
              <a:ea typeface="+mn-ea"/>
              <a:cs typeface="+mn-cs"/>
            </a:defRPr>
          </a:lvl3pPr>
          <a:lvl4pPr marL="1920240" algn="l" defTabSz="1280160" rtl="0" eaLnBrk="1" latinLnBrk="0" hangingPunct="1">
            <a:defRPr sz="2500" kern="1200">
              <a:solidFill>
                <a:schemeClr val="tx1"/>
              </a:solidFill>
              <a:latin typeface="+mn-lt"/>
              <a:ea typeface="+mn-ea"/>
              <a:cs typeface="+mn-cs"/>
            </a:defRPr>
          </a:lvl4pPr>
          <a:lvl5pPr marL="2560320" algn="l" defTabSz="1280160" rtl="0" eaLnBrk="1" latinLnBrk="0" hangingPunct="1">
            <a:defRPr sz="2500" kern="1200">
              <a:solidFill>
                <a:schemeClr val="tx1"/>
              </a:solidFill>
              <a:latin typeface="+mn-lt"/>
              <a:ea typeface="+mn-ea"/>
              <a:cs typeface="+mn-cs"/>
            </a:defRPr>
          </a:lvl5pPr>
          <a:lvl6pPr marL="3200400" algn="l" defTabSz="1280160" rtl="0" eaLnBrk="1" latinLnBrk="0" hangingPunct="1">
            <a:defRPr sz="2500" kern="1200">
              <a:solidFill>
                <a:schemeClr val="tx1"/>
              </a:solidFill>
              <a:latin typeface="+mn-lt"/>
              <a:ea typeface="+mn-ea"/>
              <a:cs typeface="+mn-cs"/>
            </a:defRPr>
          </a:lvl6pPr>
          <a:lvl7pPr marL="3840480" algn="l" defTabSz="1280160" rtl="0" eaLnBrk="1" latinLnBrk="0" hangingPunct="1">
            <a:defRPr sz="2500" kern="1200">
              <a:solidFill>
                <a:schemeClr val="tx1"/>
              </a:solidFill>
              <a:latin typeface="+mn-lt"/>
              <a:ea typeface="+mn-ea"/>
              <a:cs typeface="+mn-cs"/>
            </a:defRPr>
          </a:lvl7pPr>
          <a:lvl8pPr marL="4480560" algn="l" defTabSz="1280160" rtl="0" eaLnBrk="1" latinLnBrk="0" hangingPunct="1">
            <a:defRPr sz="2500" kern="1200">
              <a:solidFill>
                <a:schemeClr val="tx1"/>
              </a:solidFill>
              <a:latin typeface="+mn-lt"/>
              <a:ea typeface="+mn-ea"/>
              <a:cs typeface="+mn-cs"/>
            </a:defRPr>
          </a:lvl8pPr>
          <a:lvl9pPr marL="5120640" algn="l" defTabSz="1280160" rtl="0" eaLnBrk="1" latinLnBrk="0" hangingPunct="1">
            <a:defRPr sz="2500" kern="1200">
              <a:solidFill>
                <a:schemeClr val="tx1"/>
              </a:solidFill>
              <a:latin typeface="+mn-lt"/>
              <a:ea typeface="+mn-ea"/>
              <a:cs typeface="+mn-cs"/>
            </a:defRPr>
          </a:lvl9pPr>
        </a:lstStyle>
        <a:p>
          <a:pPr marL="0" indent="0" algn="ctr" defTabSz="1280160" rtl="0" eaLnBrk="1" fontAlgn="base" latinLnBrk="0" hangingPunct="1">
            <a:spcBef>
              <a:spcPct val="0"/>
            </a:spcBef>
            <a:spcAft>
              <a:spcPct val="0"/>
            </a:spcAft>
          </a:pPr>
          <a:endParaRPr lang="en-US" altLang="en-US" sz="1200" b="1" kern="1200">
            <a:solidFill>
              <a:schemeClr val="bg1"/>
            </a:solidFill>
            <a:latin typeface="Arial" pitchFamily="34" charset="0"/>
            <a:ea typeface="+mn-ea"/>
            <a:cs typeface="Arial" pitchFamily="34" charset="0"/>
          </a:endParaRPr>
        </a:p>
      </xdr:txBody>
    </xdr:sp>
    <xdr:clientData/>
  </xdr:twoCellAnchor>
  <xdr:twoCellAnchor>
    <xdr:from>
      <xdr:col>0</xdr:col>
      <xdr:colOff>19053</xdr:colOff>
      <xdr:row>32</xdr:row>
      <xdr:rowOff>0</xdr:rowOff>
    </xdr:from>
    <xdr:to>
      <xdr:col>1</xdr:col>
      <xdr:colOff>3744057</xdr:colOff>
      <xdr:row>37</xdr:row>
      <xdr:rowOff>0</xdr:rowOff>
    </xdr:to>
    <xdr:sp macro="" textlink="">
      <xdr:nvSpPr>
        <xdr:cNvPr id="16" name="Flowchart: Decision 15">
          <a:extLst>
            <a:ext uri="{FF2B5EF4-FFF2-40B4-BE49-F238E27FC236}">
              <a16:creationId xmlns="" xmlns:a16="http://schemas.microsoft.com/office/drawing/2014/main" id="{00000000-0008-0000-0500-00000B000000}"/>
            </a:ext>
          </a:extLst>
        </xdr:cNvPr>
        <xdr:cNvSpPr>
          <a:spLocks noChangeArrowheads="1"/>
        </xdr:cNvSpPr>
      </xdr:nvSpPr>
      <xdr:spPr bwMode="auto">
        <a:xfrm>
          <a:off x="19053" y="12782550"/>
          <a:ext cx="6411054" cy="2847975"/>
        </a:xfrm>
        <a:prstGeom prst="flowChartDecision">
          <a:avLst/>
        </a:prstGeom>
        <a:solidFill>
          <a:srgbClr val="0070C0">
            <a:alpha val="9020"/>
          </a:srgbClr>
        </a:solidFill>
        <a:ln w="25400">
          <a:solidFill>
            <a:srgbClr val="243F60"/>
          </a:solidFill>
          <a:miter lim="800000"/>
          <a:headEnd/>
          <a:tailEnd/>
        </a:ln>
      </xdr:spPr>
      <xdr:txBody>
        <a:bodyPr vert="horz" wrap="square" lIns="0" tIns="0" rIns="0" bIns="0" numCol="1" anchor="ctr" anchorCtr="0" compatLnSpc="1">
          <a:prstTxWarp prst="textNoShape">
            <a:avLst/>
          </a:prstTxWarp>
        </a:bodyPr>
        <a:lstStyle>
          <a:defPPr>
            <a:defRPr lang="en-US"/>
          </a:defPPr>
          <a:lvl1pPr marL="0" algn="l" defTabSz="1280160" rtl="0" eaLnBrk="1" latinLnBrk="0" hangingPunct="1">
            <a:defRPr sz="2500" kern="1200">
              <a:solidFill>
                <a:schemeClr val="tx1"/>
              </a:solidFill>
              <a:latin typeface="+mn-lt"/>
              <a:ea typeface="+mn-ea"/>
              <a:cs typeface="+mn-cs"/>
            </a:defRPr>
          </a:lvl1pPr>
          <a:lvl2pPr marL="640080" algn="l" defTabSz="1280160" rtl="0" eaLnBrk="1" latinLnBrk="0" hangingPunct="1">
            <a:defRPr sz="2500" kern="1200">
              <a:solidFill>
                <a:schemeClr val="tx1"/>
              </a:solidFill>
              <a:latin typeface="+mn-lt"/>
              <a:ea typeface="+mn-ea"/>
              <a:cs typeface="+mn-cs"/>
            </a:defRPr>
          </a:lvl2pPr>
          <a:lvl3pPr marL="1280160" algn="l" defTabSz="1280160" rtl="0" eaLnBrk="1" latinLnBrk="0" hangingPunct="1">
            <a:defRPr sz="2500" kern="1200">
              <a:solidFill>
                <a:schemeClr val="tx1"/>
              </a:solidFill>
              <a:latin typeface="+mn-lt"/>
              <a:ea typeface="+mn-ea"/>
              <a:cs typeface="+mn-cs"/>
            </a:defRPr>
          </a:lvl3pPr>
          <a:lvl4pPr marL="1920240" algn="l" defTabSz="1280160" rtl="0" eaLnBrk="1" latinLnBrk="0" hangingPunct="1">
            <a:defRPr sz="2500" kern="1200">
              <a:solidFill>
                <a:schemeClr val="tx1"/>
              </a:solidFill>
              <a:latin typeface="+mn-lt"/>
              <a:ea typeface="+mn-ea"/>
              <a:cs typeface="+mn-cs"/>
            </a:defRPr>
          </a:lvl4pPr>
          <a:lvl5pPr marL="2560320" algn="l" defTabSz="1280160" rtl="0" eaLnBrk="1" latinLnBrk="0" hangingPunct="1">
            <a:defRPr sz="2500" kern="1200">
              <a:solidFill>
                <a:schemeClr val="tx1"/>
              </a:solidFill>
              <a:latin typeface="+mn-lt"/>
              <a:ea typeface="+mn-ea"/>
              <a:cs typeface="+mn-cs"/>
            </a:defRPr>
          </a:lvl5pPr>
          <a:lvl6pPr marL="3200400" algn="l" defTabSz="1280160" rtl="0" eaLnBrk="1" latinLnBrk="0" hangingPunct="1">
            <a:defRPr sz="2500" kern="1200">
              <a:solidFill>
                <a:schemeClr val="tx1"/>
              </a:solidFill>
              <a:latin typeface="+mn-lt"/>
              <a:ea typeface="+mn-ea"/>
              <a:cs typeface="+mn-cs"/>
            </a:defRPr>
          </a:lvl6pPr>
          <a:lvl7pPr marL="3840480" algn="l" defTabSz="1280160" rtl="0" eaLnBrk="1" latinLnBrk="0" hangingPunct="1">
            <a:defRPr sz="2500" kern="1200">
              <a:solidFill>
                <a:schemeClr val="tx1"/>
              </a:solidFill>
              <a:latin typeface="+mn-lt"/>
              <a:ea typeface="+mn-ea"/>
              <a:cs typeface="+mn-cs"/>
            </a:defRPr>
          </a:lvl7pPr>
          <a:lvl8pPr marL="4480560" algn="l" defTabSz="1280160" rtl="0" eaLnBrk="1" latinLnBrk="0" hangingPunct="1">
            <a:defRPr sz="2500" kern="1200">
              <a:solidFill>
                <a:schemeClr val="tx1"/>
              </a:solidFill>
              <a:latin typeface="+mn-lt"/>
              <a:ea typeface="+mn-ea"/>
              <a:cs typeface="+mn-cs"/>
            </a:defRPr>
          </a:lvl8pPr>
          <a:lvl9pPr marL="5120640" algn="l" defTabSz="1280160" rtl="0" eaLnBrk="1" latinLnBrk="0" hangingPunct="1">
            <a:defRPr sz="2500" kern="1200">
              <a:solidFill>
                <a:schemeClr val="tx1"/>
              </a:solidFill>
              <a:latin typeface="+mn-lt"/>
              <a:ea typeface="+mn-ea"/>
              <a:cs typeface="+mn-cs"/>
            </a:defRPr>
          </a:lvl9pPr>
        </a:lstStyle>
        <a:p>
          <a:pPr marL="0" indent="0" algn="ctr" defTabSz="1280160" rtl="0" eaLnBrk="1" fontAlgn="base" latinLnBrk="0" hangingPunct="1">
            <a:spcBef>
              <a:spcPct val="0"/>
            </a:spcBef>
            <a:spcAft>
              <a:spcPct val="0"/>
            </a:spcAft>
          </a:pPr>
          <a:endParaRPr lang="en-US" altLang="en-US" sz="1200" b="1" kern="1200">
            <a:solidFill>
              <a:schemeClr val="bg1"/>
            </a:solidFill>
            <a:latin typeface="Arial" pitchFamily="34" charset="0"/>
            <a:ea typeface="+mn-ea"/>
            <a:cs typeface="Arial" pitchFamily="34" charset="0"/>
          </a:endParaRPr>
        </a:p>
      </xdr:txBody>
    </xdr:sp>
    <xdr:clientData/>
  </xdr:twoCellAnchor>
  <xdr:twoCellAnchor>
    <xdr:from>
      <xdr:col>0</xdr:col>
      <xdr:colOff>19053</xdr:colOff>
      <xdr:row>27</xdr:row>
      <xdr:rowOff>12687</xdr:rowOff>
    </xdr:from>
    <xdr:to>
      <xdr:col>1</xdr:col>
      <xdr:colOff>3766038</xdr:colOff>
      <xdr:row>29</xdr:row>
      <xdr:rowOff>256442</xdr:rowOff>
    </xdr:to>
    <xdr:sp macro="" textlink="">
      <xdr:nvSpPr>
        <xdr:cNvPr id="17" name="Flowchart: Decision 16">
          <a:extLst>
            <a:ext uri="{FF2B5EF4-FFF2-40B4-BE49-F238E27FC236}">
              <a16:creationId xmlns="" xmlns:a16="http://schemas.microsoft.com/office/drawing/2014/main" id="{00000000-0008-0000-0500-00000B000000}"/>
            </a:ext>
          </a:extLst>
        </xdr:cNvPr>
        <xdr:cNvSpPr>
          <a:spLocks noChangeArrowheads="1"/>
        </xdr:cNvSpPr>
      </xdr:nvSpPr>
      <xdr:spPr bwMode="auto">
        <a:xfrm>
          <a:off x="19053" y="10737837"/>
          <a:ext cx="6433035" cy="1253405"/>
        </a:xfrm>
        <a:prstGeom prst="flowChartDecision">
          <a:avLst/>
        </a:prstGeom>
        <a:solidFill>
          <a:srgbClr val="0070C0">
            <a:alpha val="9020"/>
          </a:srgbClr>
        </a:solidFill>
        <a:ln w="25400">
          <a:solidFill>
            <a:srgbClr val="243F60"/>
          </a:solidFill>
          <a:miter lim="800000"/>
          <a:headEnd/>
          <a:tailEnd/>
        </a:ln>
      </xdr:spPr>
      <xdr:txBody>
        <a:bodyPr vert="horz" wrap="square" lIns="0" tIns="0" rIns="0" bIns="0" numCol="1" anchor="ctr" anchorCtr="0" compatLnSpc="1">
          <a:prstTxWarp prst="textNoShape">
            <a:avLst/>
          </a:prstTxWarp>
        </a:bodyPr>
        <a:lstStyle>
          <a:defPPr>
            <a:defRPr lang="en-US"/>
          </a:defPPr>
          <a:lvl1pPr marL="0" algn="l" defTabSz="1280160" rtl="0" eaLnBrk="1" latinLnBrk="0" hangingPunct="1">
            <a:defRPr sz="2500" kern="1200">
              <a:solidFill>
                <a:schemeClr val="tx1"/>
              </a:solidFill>
              <a:latin typeface="+mn-lt"/>
              <a:ea typeface="+mn-ea"/>
              <a:cs typeface="+mn-cs"/>
            </a:defRPr>
          </a:lvl1pPr>
          <a:lvl2pPr marL="640080" algn="l" defTabSz="1280160" rtl="0" eaLnBrk="1" latinLnBrk="0" hangingPunct="1">
            <a:defRPr sz="2500" kern="1200">
              <a:solidFill>
                <a:schemeClr val="tx1"/>
              </a:solidFill>
              <a:latin typeface="+mn-lt"/>
              <a:ea typeface="+mn-ea"/>
              <a:cs typeface="+mn-cs"/>
            </a:defRPr>
          </a:lvl2pPr>
          <a:lvl3pPr marL="1280160" algn="l" defTabSz="1280160" rtl="0" eaLnBrk="1" latinLnBrk="0" hangingPunct="1">
            <a:defRPr sz="2500" kern="1200">
              <a:solidFill>
                <a:schemeClr val="tx1"/>
              </a:solidFill>
              <a:latin typeface="+mn-lt"/>
              <a:ea typeface="+mn-ea"/>
              <a:cs typeface="+mn-cs"/>
            </a:defRPr>
          </a:lvl3pPr>
          <a:lvl4pPr marL="1920240" algn="l" defTabSz="1280160" rtl="0" eaLnBrk="1" latinLnBrk="0" hangingPunct="1">
            <a:defRPr sz="2500" kern="1200">
              <a:solidFill>
                <a:schemeClr val="tx1"/>
              </a:solidFill>
              <a:latin typeface="+mn-lt"/>
              <a:ea typeface="+mn-ea"/>
              <a:cs typeface="+mn-cs"/>
            </a:defRPr>
          </a:lvl4pPr>
          <a:lvl5pPr marL="2560320" algn="l" defTabSz="1280160" rtl="0" eaLnBrk="1" latinLnBrk="0" hangingPunct="1">
            <a:defRPr sz="2500" kern="1200">
              <a:solidFill>
                <a:schemeClr val="tx1"/>
              </a:solidFill>
              <a:latin typeface="+mn-lt"/>
              <a:ea typeface="+mn-ea"/>
              <a:cs typeface="+mn-cs"/>
            </a:defRPr>
          </a:lvl5pPr>
          <a:lvl6pPr marL="3200400" algn="l" defTabSz="1280160" rtl="0" eaLnBrk="1" latinLnBrk="0" hangingPunct="1">
            <a:defRPr sz="2500" kern="1200">
              <a:solidFill>
                <a:schemeClr val="tx1"/>
              </a:solidFill>
              <a:latin typeface="+mn-lt"/>
              <a:ea typeface="+mn-ea"/>
              <a:cs typeface="+mn-cs"/>
            </a:defRPr>
          </a:lvl6pPr>
          <a:lvl7pPr marL="3840480" algn="l" defTabSz="1280160" rtl="0" eaLnBrk="1" latinLnBrk="0" hangingPunct="1">
            <a:defRPr sz="2500" kern="1200">
              <a:solidFill>
                <a:schemeClr val="tx1"/>
              </a:solidFill>
              <a:latin typeface="+mn-lt"/>
              <a:ea typeface="+mn-ea"/>
              <a:cs typeface="+mn-cs"/>
            </a:defRPr>
          </a:lvl7pPr>
          <a:lvl8pPr marL="4480560" algn="l" defTabSz="1280160" rtl="0" eaLnBrk="1" latinLnBrk="0" hangingPunct="1">
            <a:defRPr sz="2500" kern="1200">
              <a:solidFill>
                <a:schemeClr val="tx1"/>
              </a:solidFill>
              <a:latin typeface="+mn-lt"/>
              <a:ea typeface="+mn-ea"/>
              <a:cs typeface="+mn-cs"/>
            </a:defRPr>
          </a:lvl8pPr>
          <a:lvl9pPr marL="5120640" algn="l" defTabSz="1280160" rtl="0" eaLnBrk="1" latinLnBrk="0" hangingPunct="1">
            <a:defRPr sz="2500" kern="1200">
              <a:solidFill>
                <a:schemeClr val="tx1"/>
              </a:solidFill>
              <a:latin typeface="+mn-lt"/>
              <a:ea typeface="+mn-ea"/>
              <a:cs typeface="+mn-cs"/>
            </a:defRPr>
          </a:lvl9pPr>
        </a:lstStyle>
        <a:p>
          <a:pPr marL="0" indent="0" algn="ctr" defTabSz="1280160" rtl="0" eaLnBrk="1" fontAlgn="base" latinLnBrk="0" hangingPunct="1">
            <a:spcBef>
              <a:spcPct val="0"/>
            </a:spcBef>
            <a:spcAft>
              <a:spcPct val="0"/>
            </a:spcAft>
          </a:pPr>
          <a:endParaRPr lang="en-US" altLang="en-US" sz="1200" b="1" kern="1200">
            <a:solidFill>
              <a:schemeClr val="bg1"/>
            </a:solidFill>
            <a:latin typeface="Arial" pitchFamily="34" charset="0"/>
            <a:ea typeface="+mn-ea"/>
            <a:cs typeface="Arial"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225425</xdr:colOff>
      <xdr:row>2</xdr:row>
      <xdr:rowOff>5291</xdr:rowOff>
    </xdr:from>
    <xdr:to>
      <xdr:col>3</xdr:col>
      <xdr:colOff>1799493</xdr:colOff>
      <xdr:row>5</xdr:row>
      <xdr:rowOff>128</xdr:rowOff>
    </xdr:to>
    <xdr:pic>
      <xdr:nvPicPr>
        <xdr:cNvPr id="2" name="Picture 1">
          <a:extLst>
            <a:ext uri="{FF2B5EF4-FFF2-40B4-BE49-F238E27FC236}">
              <a16:creationId xmlns="" xmlns:a16="http://schemas.microsoft.com/office/drawing/2014/main" id="{00000000-0008-0000-0300-000019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236325" y="1091141"/>
          <a:ext cx="1574068" cy="994962"/>
        </a:xfrm>
        <a:prstGeom prst="rect">
          <a:avLst/>
        </a:prstGeom>
      </xdr:spPr>
    </xdr:pic>
    <xdr:clientData/>
  </xdr:twoCellAnchor>
  <xdr:twoCellAnchor>
    <xdr:from>
      <xdr:col>4</xdr:col>
      <xdr:colOff>183619</xdr:colOff>
      <xdr:row>2</xdr:row>
      <xdr:rowOff>6946</xdr:rowOff>
    </xdr:from>
    <xdr:to>
      <xdr:col>4</xdr:col>
      <xdr:colOff>1730375</xdr:colOff>
      <xdr:row>4</xdr:row>
      <xdr:rowOff>315464</xdr:rowOff>
    </xdr:to>
    <xdr:pic>
      <xdr:nvPicPr>
        <xdr:cNvPr id="3" name="Picture 2">
          <a:extLst>
            <a:ext uri="{FF2B5EF4-FFF2-40B4-BE49-F238E27FC236}">
              <a16:creationId xmlns="" xmlns:a16="http://schemas.microsoft.com/office/drawing/2014/main" id="{00000000-0008-0000-0300-00001A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3280494" y="1092796"/>
          <a:ext cx="1546756" cy="975268"/>
        </a:xfrm>
        <a:prstGeom prst="rect">
          <a:avLst/>
        </a:prstGeom>
      </xdr:spPr>
    </xdr:pic>
    <xdr:clientData/>
  </xdr:twoCellAnchor>
  <xdr:twoCellAnchor>
    <xdr:from>
      <xdr:col>5</xdr:col>
      <xdr:colOff>150801</xdr:colOff>
      <xdr:row>2</xdr:row>
      <xdr:rowOff>15875</xdr:rowOff>
    </xdr:from>
    <xdr:to>
      <xdr:col>5</xdr:col>
      <xdr:colOff>1729094</xdr:colOff>
      <xdr:row>4</xdr:row>
      <xdr:rowOff>336632</xdr:rowOff>
    </xdr:to>
    <xdr:pic>
      <xdr:nvPicPr>
        <xdr:cNvPr id="4" name="Picture 3">
          <a:extLst>
            <a:ext uri="{FF2B5EF4-FFF2-40B4-BE49-F238E27FC236}">
              <a16:creationId xmlns="" xmlns:a16="http://schemas.microsoft.com/office/drawing/2014/main" id="{00000000-0008-0000-0300-00001B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5105051" y="1101725"/>
          <a:ext cx="1578293" cy="987507"/>
        </a:xfrm>
        <a:prstGeom prst="rect">
          <a:avLst/>
        </a:prstGeom>
      </xdr:spPr>
    </xdr:pic>
    <xdr:clientData/>
  </xdr:twoCellAnchor>
  <xdr:twoCellAnchor>
    <xdr:from>
      <xdr:col>6</xdr:col>
      <xdr:colOff>239261</xdr:colOff>
      <xdr:row>2</xdr:row>
      <xdr:rowOff>13231</xdr:rowOff>
    </xdr:from>
    <xdr:to>
      <xdr:col>6</xdr:col>
      <xdr:colOff>1795032</xdr:colOff>
      <xdr:row>4</xdr:row>
      <xdr:rowOff>322995</xdr:rowOff>
    </xdr:to>
    <xdr:pic>
      <xdr:nvPicPr>
        <xdr:cNvPr id="5" name="Picture 4">
          <a:extLst>
            <a:ext uri="{FF2B5EF4-FFF2-40B4-BE49-F238E27FC236}">
              <a16:creationId xmlns="" xmlns:a16="http://schemas.microsoft.com/office/drawing/2014/main" id="{00000000-0008-0000-0300-00001C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17050886" y="1099081"/>
          <a:ext cx="1555771" cy="976514"/>
        </a:xfrm>
        <a:prstGeom prst="rect">
          <a:avLst/>
        </a:prstGeom>
      </xdr:spPr>
    </xdr:pic>
    <xdr:clientData/>
  </xdr:twoCellAnchor>
  <xdr:twoCellAnchor>
    <xdr:from>
      <xdr:col>8</xdr:col>
      <xdr:colOff>190494</xdr:colOff>
      <xdr:row>2</xdr:row>
      <xdr:rowOff>7938</xdr:rowOff>
    </xdr:from>
    <xdr:to>
      <xdr:col>8</xdr:col>
      <xdr:colOff>1756073</xdr:colOff>
      <xdr:row>4</xdr:row>
      <xdr:rowOff>322353</xdr:rowOff>
    </xdr:to>
    <xdr:pic>
      <xdr:nvPicPr>
        <xdr:cNvPr id="6" name="Picture 5">
          <a:extLst>
            <a:ext uri="{FF2B5EF4-FFF2-40B4-BE49-F238E27FC236}">
              <a16:creationId xmlns="" xmlns:a16="http://schemas.microsoft.com/office/drawing/2014/main" id="{00000000-0008-0000-0300-00001D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21107394" y="1093788"/>
          <a:ext cx="1565579" cy="981165"/>
        </a:xfrm>
        <a:prstGeom prst="rect">
          <a:avLst/>
        </a:prstGeom>
      </xdr:spPr>
    </xdr:pic>
    <xdr:clientData/>
  </xdr:twoCellAnchor>
  <xdr:twoCellAnchor>
    <xdr:from>
      <xdr:col>10</xdr:col>
      <xdr:colOff>262963</xdr:colOff>
      <xdr:row>2</xdr:row>
      <xdr:rowOff>7938</xdr:rowOff>
    </xdr:from>
    <xdr:to>
      <xdr:col>10</xdr:col>
      <xdr:colOff>1844606</xdr:colOff>
      <xdr:row>4</xdr:row>
      <xdr:rowOff>326047</xdr:rowOff>
    </xdr:to>
    <xdr:pic>
      <xdr:nvPicPr>
        <xdr:cNvPr id="7" name="Picture 6">
          <a:extLst>
            <a:ext uri="{FF2B5EF4-FFF2-40B4-BE49-F238E27FC236}">
              <a16:creationId xmlns="" xmlns:a16="http://schemas.microsoft.com/office/drawing/2014/main" id="{00000000-0008-0000-0300-00001E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22802850" y="1093788"/>
          <a:ext cx="0" cy="984859"/>
        </a:xfrm>
        <a:prstGeom prst="rect">
          <a:avLst/>
        </a:prstGeom>
      </xdr:spPr>
    </xdr:pic>
    <xdr:clientData/>
  </xdr:twoCellAnchor>
  <xdr:twoCellAnchor>
    <xdr:from>
      <xdr:col>11</xdr:col>
      <xdr:colOff>229671</xdr:colOff>
      <xdr:row>2</xdr:row>
      <xdr:rowOff>12227</xdr:rowOff>
    </xdr:from>
    <xdr:to>
      <xdr:col>11</xdr:col>
      <xdr:colOff>1801295</xdr:colOff>
      <xdr:row>4</xdr:row>
      <xdr:rowOff>320756</xdr:rowOff>
    </xdr:to>
    <xdr:pic>
      <xdr:nvPicPr>
        <xdr:cNvPr id="8" name="Picture 7">
          <a:extLst>
            <a:ext uri="{FF2B5EF4-FFF2-40B4-BE49-F238E27FC236}">
              <a16:creationId xmlns="" xmlns:a16="http://schemas.microsoft.com/office/drawing/2014/main" id="{00000000-0008-0000-0300-00001F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22802850" y="1098077"/>
          <a:ext cx="0" cy="975279"/>
        </a:xfrm>
        <a:prstGeom prst="rect">
          <a:avLst/>
        </a:prstGeom>
      </xdr:spPr>
    </xdr:pic>
    <xdr:clientData/>
  </xdr:twoCellAnchor>
  <xdr:twoCellAnchor>
    <xdr:from>
      <xdr:col>7</xdr:col>
      <xdr:colOff>267891</xdr:colOff>
      <xdr:row>2</xdr:row>
      <xdr:rowOff>7312</xdr:rowOff>
    </xdr:from>
    <xdr:to>
      <xdr:col>7</xdr:col>
      <xdr:colOff>1873394</xdr:colOff>
      <xdr:row>4</xdr:row>
      <xdr:rowOff>326684</xdr:rowOff>
    </xdr:to>
    <xdr:pic>
      <xdr:nvPicPr>
        <xdr:cNvPr id="9" name="Picture 8">
          <a:extLst>
            <a:ext uri="{FF2B5EF4-FFF2-40B4-BE49-F238E27FC236}">
              <a16:creationId xmlns="" xmlns:a16="http://schemas.microsoft.com/office/drawing/2014/main" id="{00000000-0008-0000-0300-000024000000}"/>
            </a:ext>
          </a:extLst>
        </xdr:cNvPr>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18984516" y="1093162"/>
          <a:ext cx="1605503" cy="986122"/>
        </a:xfrm>
        <a:prstGeom prst="rect">
          <a:avLst/>
        </a:prstGeom>
      </xdr:spPr>
    </xdr:pic>
    <xdr:clientData/>
  </xdr:twoCellAnchor>
  <xdr:twoCellAnchor>
    <xdr:from>
      <xdr:col>9</xdr:col>
      <xdr:colOff>0</xdr:colOff>
      <xdr:row>2</xdr:row>
      <xdr:rowOff>5055</xdr:rowOff>
    </xdr:from>
    <xdr:to>
      <xdr:col>9</xdr:col>
      <xdr:colOff>0</xdr:colOff>
      <xdr:row>5</xdr:row>
      <xdr:rowOff>4143</xdr:rowOff>
    </xdr:to>
    <xdr:grpSp>
      <xdr:nvGrpSpPr>
        <xdr:cNvPr id="10" name="Group 9">
          <a:extLst>
            <a:ext uri="{FF2B5EF4-FFF2-40B4-BE49-F238E27FC236}">
              <a16:creationId xmlns="" xmlns:a16="http://schemas.microsoft.com/office/drawing/2014/main" id="{00000000-0008-0000-0300-000025000000}"/>
            </a:ext>
          </a:extLst>
        </xdr:cNvPr>
        <xdr:cNvGrpSpPr/>
      </xdr:nvGrpSpPr>
      <xdr:grpSpPr>
        <a:xfrm>
          <a:off x="22796500" y="1100430"/>
          <a:ext cx="0" cy="999213"/>
          <a:chOff x="21779107" y="1073511"/>
          <a:chExt cx="1685207" cy="1013705"/>
        </a:xfrm>
      </xdr:grpSpPr>
      <xdr:pic>
        <xdr:nvPicPr>
          <xdr:cNvPr id="11" name="Picture 10">
            <a:extLst>
              <a:ext uri="{FF2B5EF4-FFF2-40B4-BE49-F238E27FC236}">
                <a16:creationId xmlns="" xmlns:a16="http://schemas.microsoft.com/office/drawing/2014/main" id="{00000000-0008-0000-0300-000026000000}"/>
              </a:ext>
            </a:extLst>
          </xdr:cNvPr>
          <xdr:cNvPicPr>
            <a:picLocks noChangeAspect="1"/>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21779107" y="1076740"/>
            <a:ext cx="1684291" cy="1009787"/>
          </a:xfrm>
          <a:prstGeom prst="rect">
            <a:avLst/>
          </a:prstGeom>
        </xdr:spPr>
      </xdr:pic>
      <xdr:pic>
        <xdr:nvPicPr>
          <xdr:cNvPr id="12" name="Picture 11">
            <a:extLst>
              <a:ext uri="{FF2B5EF4-FFF2-40B4-BE49-F238E27FC236}">
                <a16:creationId xmlns="" xmlns:a16="http://schemas.microsoft.com/office/drawing/2014/main" id="{00000000-0008-0000-0300-000027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21780022" y="1073511"/>
            <a:ext cx="1684292" cy="1013705"/>
          </a:xfrm>
          <a:prstGeom prst="rtTriangle">
            <a:avLst/>
          </a:prstGeom>
        </xdr:spPr>
      </xdr:pic>
    </xdr:grpSp>
    <xdr:clientData/>
  </xdr:twoCellAnchor>
  <xdr:twoCellAnchor>
    <xdr:from>
      <xdr:col>0</xdr:col>
      <xdr:colOff>18594</xdr:colOff>
      <xdr:row>49</xdr:row>
      <xdr:rowOff>14043</xdr:rowOff>
    </xdr:from>
    <xdr:to>
      <xdr:col>1</xdr:col>
      <xdr:colOff>3770312</xdr:colOff>
      <xdr:row>53</xdr:row>
      <xdr:rowOff>269264</xdr:rowOff>
    </xdr:to>
    <xdr:sp macro="" textlink="">
      <xdr:nvSpPr>
        <xdr:cNvPr id="13" name="Flowchart: Decision 12">
          <a:extLst>
            <a:ext uri="{FF2B5EF4-FFF2-40B4-BE49-F238E27FC236}">
              <a16:creationId xmlns="" xmlns:a16="http://schemas.microsoft.com/office/drawing/2014/main" id="{00000000-0008-0000-0500-00000A000000}"/>
            </a:ext>
          </a:extLst>
        </xdr:cNvPr>
        <xdr:cNvSpPr>
          <a:spLocks noChangeArrowheads="1"/>
        </xdr:cNvSpPr>
      </xdr:nvSpPr>
      <xdr:spPr bwMode="auto">
        <a:xfrm>
          <a:off x="18594" y="18644943"/>
          <a:ext cx="6437768" cy="1322021"/>
        </a:xfrm>
        <a:prstGeom prst="flowChartDecision">
          <a:avLst/>
        </a:prstGeom>
        <a:solidFill>
          <a:srgbClr val="0070C0">
            <a:alpha val="9020"/>
          </a:srgbClr>
        </a:solidFill>
        <a:ln w="25400">
          <a:solidFill>
            <a:srgbClr val="243F60"/>
          </a:solidFill>
          <a:miter lim="800000"/>
          <a:headEnd/>
          <a:tailEnd/>
        </a:ln>
      </xdr:spPr>
      <xdr:txBody>
        <a:bodyPr vert="horz" wrap="square" lIns="0" tIns="0" rIns="0" bIns="0" numCol="1" anchor="ctr" anchorCtr="0" compatLnSpc="1">
          <a:prstTxWarp prst="textNoShape">
            <a:avLst/>
          </a:prstTxWarp>
        </a:bodyPr>
        <a:lstStyle>
          <a:defPPr>
            <a:defRPr lang="en-US"/>
          </a:defPPr>
          <a:lvl1pPr marL="0" algn="l" defTabSz="1280160" rtl="0" eaLnBrk="1" latinLnBrk="0" hangingPunct="1">
            <a:defRPr sz="2500" kern="1200">
              <a:solidFill>
                <a:schemeClr val="tx1"/>
              </a:solidFill>
              <a:latin typeface="+mn-lt"/>
              <a:ea typeface="+mn-ea"/>
              <a:cs typeface="+mn-cs"/>
            </a:defRPr>
          </a:lvl1pPr>
          <a:lvl2pPr marL="640080" algn="l" defTabSz="1280160" rtl="0" eaLnBrk="1" latinLnBrk="0" hangingPunct="1">
            <a:defRPr sz="2500" kern="1200">
              <a:solidFill>
                <a:schemeClr val="tx1"/>
              </a:solidFill>
              <a:latin typeface="+mn-lt"/>
              <a:ea typeface="+mn-ea"/>
              <a:cs typeface="+mn-cs"/>
            </a:defRPr>
          </a:lvl2pPr>
          <a:lvl3pPr marL="1280160" algn="l" defTabSz="1280160" rtl="0" eaLnBrk="1" latinLnBrk="0" hangingPunct="1">
            <a:defRPr sz="2500" kern="1200">
              <a:solidFill>
                <a:schemeClr val="tx1"/>
              </a:solidFill>
              <a:latin typeface="+mn-lt"/>
              <a:ea typeface="+mn-ea"/>
              <a:cs typeface="+mn-cs"/>
            </a:defRPr>
          </a:lvl3pPr>
          <a:lvl4pPr marL="1920240" algn="l" defTabSz="1280160" rtl="0" eaLnBrk="1" latinLnBrk="0" hangingPunct="1">
            <a:defRPr sz="2500" kern="1200">
              <a:solidFill>
                <a:schemeClr val="tx1"/>
              </a:solidFill>
              <a:latin typeface="+mn-lt"/>
              <a:ea typeface="+mn-ea"/>
              <a:cs typeface="+mn-cs"/>
            </a:defRPr>
          </a:lvl4pPr>
          <a:lvl5pPr marL="2560320" algn="l" defTabSz="1280160" rtl="0" eaLnBrk="1" latinLnBrk="0" hangingPunct="1">
            <a:defRPr sz="2500" kern="1200">
              <a:solidFill>
                <a:schemeClr val="tx1"/>
              </a:solidFill>
              <a:latin typeface="+mn-lt"/>
              <a:ea typeface="+mn-ea"/>
              <a:cs typeface="+mn-cs"/>
            </a:defRPr>
          </a:lvl5pPr>
          <a:lvl6pPr marL="3200400" algn="l" defTabSz="1280160" rtl="0" eaLnBrk="1" latinLnBrk="0" hangingPunct="1">
            <a:defRPr sz="2500" kern="1200">
              <a:solidFill>
                <a:schemeClr val="tx1"/>
              </a:solidFill>
              <a:latin typeface="+mn-lt"/>
              <a:ea typeface="+mn-ea"/>
              <a:cs typeface="+mn-cs"/>
            </a:defRPr>
          </a:lvl6pPr>
          <a:lvl7pPr marL="3840480" algn="l" defTabSz="1280160" rtl="0" eaLnBrk="1" latinLnBrk="0" hangingPunct="1">
            <a:defRPr sz="2500" kern="1200">
              <a:solidFill>
                <a:schemeClr val="tx1"/>
              </a:solidFill>
              <a:latin typeface="+mn-lt"/>
              <a:ea typeface="+mn-ea"/>
              <a:cs typeface="+mn-cs"/>
            </a:defRPr>
          </a:lvl7pPr>
          <a:lvl8pPr marL="4480560" algn="l" defTabSz="1280160" rtl="0" eaLnBrk="1" latinLnBrk="0" hangingPunct="1">
            <a:defRPr sz="2500" kern="1200">
              <a:solidFill>
                <a:schemeClr val="tx1"/>
              </a:solidFill>
              <a:latin typeface="+mn-lt"/>
              <a:ea typeface="+mn-ea"/>
              <a:cs typeface="+mn-cs"/>
            </a:defRPr>
          </a:lvl8pPr>
          <a:lvl9pPr marL="5120640" algn="l" defTabSz="1280160" rtl="0" eaLnBrk="1" latinLnBrk="0" hangingPunct="1">
            <a:defRPr sz="2500" kern="1200">
              <a:solidFill>
                <a:schemeClr val="tx1"/>
              </a:solidFill>
              <a:latin typeface="+mn-lt"/>
              <a:ea typeface="+mn-ea"/>
              <a:cs typeface="+mn-cs"/>
            </a:defRPr>
          </a:lvl9pPr>
        </a:lstStyle>
        <a:p>
          <a:pPr marL="0" indent="0" algn="ctr" defTabSz="1280160" rtl="0" eaLnBrk="1" fontAlgn="base" latinLnBrk="0" hangingPunct="1">
            <a:spcBef>
              <a:spcPct val="0"/>
            </a:spcBef>
            <a:spcAft>
              <a:spcPct val="0"/>
            </a:spcAft>
          </a:pPr>
          <a:endParaRPr lang="en-US" altLang="en-US" sz="1200" b="1" kern="1200">
            <a:solidFill>
              <a:schemeClr val="bg1"/>
            </a:solidFill>
            <a:latin typeface="Arial" pitchFamily="34" charset="0"/>
            <a:ea typeface="+mn-ea"/>
            <a:cs typeface="Arial" pitchFamily="34" charset="0"/>
          </a:endParaRPr>
        </a:p>
      </xdr:txBody>
    </xdr:sp>
    <xdr:clientData/>
  </xdr:twoCellAnchor>
  <xdr:twoCellAnchor>
    <xdr:from>
      <xdr:col>0</xdr:col>
      <xdr:colOff>40821</xdr:colOff>
      <xdr:row>58</xdr:row>
      <xdr:rowOff>0</xdr:rowOff>
    </xdr:from>
    <xdr:to>
      <xdr:col>2</xdr:col>
      <xdr:colOff>340</xdr:colOff>
      <xdr:row>64</xdr:row>
      <xdr:rowOff>3402</xdr:rowOff>
    </xdr:to>
    <xdr:sp macro="" textlink="">
      <xdr:nvSpPr>
        <xdr:cNvPr id="14" name="Flowchart: Decision 13">
          <a:extLst>
            <a:ext uri="{FF2B5EF4-FFF2-40B4-BE49-F238E27FC236}">
              <a16:creationId xmlns="" xmlns:a16="http://schemas.microsoft.com/office/drawing/2014/main" id="{00000000-0008-0000-0500-000002000000}"/>
            </a:ext>
          </a:extLst>
        </xdr:cNvPr>
        <xdr:cNvSpPr>
          <a:spLocks noChangeArrowheads="1"/>
        </xdr:cNvSpPr>
      </xdr:nvSpPr>
      <xdr:spPr bwMode="auto">
        <a:xfrm>
          <a:off x="40821" y="21659850"/>
          <a:ext cx="6446044" cy="0"/>
        </a:xfrm>
        <a:prstGeom prst="flowChartDecision">
          <a:avLst/>
        </a:prstGeom>
        <a:solidFill>
          <a:srgbClr val="0070C0">
            <a:alpha val="9020"/>
          </a:srgbClr>
        </a:solidFill>
        <a:ln w="25400">
          <a:solidFill>
            <a:srgbClr val="243F60"/>
          </a:solidFill>
          <a:miter lim="800000"/>
          <a:headEnd/>
          <a:tailEnd/>
        </a:ln>
      </xdr:spPr>
      <xdr:txBody>
        <a:bodyPr vert="horz" wrap="square" lIns="0" tIns="0" rIns="0" bIns="0" numCol="1" anchor="ctr" anchorCtr="0" compatLnSpc="1">
          <a:prstTxWarp prst="textNoShape">
            <a:avLst/>
          </a:prstTxWarp>
        </a:bodyPr>
        <a:lstStyle>
          <a:defPPr>
            <a:defRPr lang="en-US"/>
          </a:defPPr>
          <a:lvl1pPr marL="0" algn="l" defTabSz="1280160" rtl="0" eaLnBrk="1" latinLnBrk="0" hangingPunct="1">
            <a:defRPr sz="2500" kern="1200">
              <a:solidFill>
                <a:schemeClr val="tx1"/>
              </a:solidFill>
              <a:latin typeface="+mn-lt"/>
              <a:ea typeface="+mn-ea"/>
              <a:cs typeface="+mn-cs"/>
            </a:defRPr>
          </a:lvl1pPr>
          <a:lvl2pPr marL="640080" algn="l" defTabSz="1280160" rtl="0" eaLnBrk="1" latinLnBrk="0" hangingPunct="1">
            <a:defRPr sz="2500" kern="1200">
              <a:solidFill>
                <a:schemeClr val="tx1"/>
              </a:solidFill>
              <a:latin typeface="+mn-lt"/>
              <a:ea typeface="+mn-ea"/>
              <a:cs typeface="+mn-cs"/>
            </a:defRPr>
          </a:lvl2pPr>
          <a:lvl3pPr marL="1280160" algn="l" defTabSz="1280160" rtl="0" eaLnBrk="1" latinLnBrk="0" hangingPunct="1">
            <a:defRPr sz="2500" kern="1200">
              <a:solidFill>
                <a:schemeClr val="tx1"/>
              </a:solidFill>
              <a:latin typeface="+mn-lt"/>
              <a:ea typeface="+mn-ea"/>
              <a:cs typeface="+mn-cs"/>
            </a:defRPr>
          </a:lvl3pPr>
          <a:lvl4pPr marL="1920240" algn="l" defTabSz="1280160" rtl="0" eaLnBrk="1" latinLnBrk="0" hangingPunct="1">
            <a:defRPr sz="2500" kern="1200">
              <a:solidFill>
                <a:schemeClr val="tx1"/>
              </a:solidFill>
              <a:latin typeface="+mn-lt"/>
              <a:ea typeface="+mn-ea"/>
              <a:cs typeface="+mn-cs"/>
            </a:defRPr>
          </a:lvl4pPr>
          <a:lvl5pPr marL="2560320" algn="l" defTabSz="1280160" rtl="0" eaLnBrk="1" latinLnBrk="0" hangingPunct="1">
            <a:defRPr sz="2500" kern="1200">
              <a:solidFill>
                <a:schemeClr val="tx1"/>
              </a:solidFill>
              <a:latin typeface="+mn-lt"/>
              <a:ea typeface="+mn-ea"/>
              <a:cs typeface="+mn-cs"/>
            </a:defRPr>
          </a:lvl5pPr>
          <a:lvl6pPr marL="3200400" algn="l" defTabSz="1280160" rtl="0" eaLnBrk="1" latinLnBrk="0" hangingPunct="1">
            <a:defRPr sz="2500" kern="1200">
              <a:solidFill>
                <a:schemeClr val="tx1"/>
              </a:solidFill>
              <a:latin typeface="+mn-lt"/>
              <a:ea typeface="+mn-ea"/>
              <a:cs typeface="+mn-cs"/>
            </a:defRPr>
          </a:lvl6pPr>
          <a:lvl7pPr marL="3840480" algn="l" defTabSz="1280160" rtl="0" eaLnBrk="1" latinLnBrk="0" hangingPunct="1">
            <a:defRPr sz="2500" kern="1200">
              <a:solidFill>
                <a:schemeClr val="tx1"/>
              </a:solidFill>
              <a:latin typeface="+mn-lt"/>
              <a:ea typeface="+mn-ea"/>
              <a:cs typeface="+mn-cs"/>
            </a:defRPr>
          </a:lvl7pPr>
          <a:lvl8pPr marL="4480560" algn="l" defTabSz="1280160" rtl="0" eaLnBrk="1" latinLnBrk="0" hangingPunct="1">
            <a:defRPr sz="2500" kern="1200">
              <a:solidFill>
                <a:schemeClr val="tx1"/>
              </a:solidFill>
              <a:latin typeface="+mn-lt"/>
              <a:ea typeface="+mn-ea"/>
              <a:cs typeface="+mn-cs"/>
            </a:defRPr>
          </a:lvl8pPr>
          <a:lvl9pPr marL="5120640" algn="l" defTabSz="1280160" rtl="0" eaLnBrk="1" latinLnBrk="0" hangingPunct="1">
            <a:defRPr sz="2500" kern="1200">
              <a:solidFill>
                <a:schemeClr val="tx1"/>
              </a:solidFill>
              <a:latin typeface="+mn-lt"/>
              <a:ea typeface="+mn-ea"/>
              <a:cs typeface="+mn-cs"/>
            </a:defRPr>
          </a:lvl9pPr>
        </a:lstStyle>
        <a:p>
          <a:pPr marL="0" indent="0" algn="ctr" defTabSz="1280160" rtl="0" eaLnBrk="1" fontAlgn="base" latinLnBrk="0" hangingPunct="1">
            <a:spcBef>
              <a:spcPct val="0"/>
            </a:spcBef>
            <a:spcAft>
              <a:spcPct val="0"/>
            </a:spcAft>
          </a:pPr>
          <a:endParaRPr lang="en-US" altLang="en-US" sz="1200" b="1" kern="1200">
            <a:solidFill>
              <a:schemeClr val="bg1"/>
            </a:solidFill>
            <a:latin typeface="Arial" pitchFamily="34" charset="0"/>
            <a:ea typeface="+mn-ea"/>
            <a:cs typeface="Arial" pitchFamily="34" charset="0"/>
          </a:endParaRPr>
        </a:p>
      </xdr:txBody>
    </xdr:sp>
    <xdr:clientData/>
  </xdr:twoCellAnchor>
  <xdr:twoCellAnchor>
    <xdr:from>
      <xdr:col>0</xdr:col>
      <xdr:colOff>56697</xdr:colOff>
      <xdr:row>40</xdr:row>
      <xdr:rowOff>0</xdr:rowOff>
    </xdr:from>
    <xdr:to>
      <xdr:col>1</xdr:col>
      <xdr:colOff>3751384</xdr:colOff>
      <xdr:row>47</xdr:row>
      <xdr:rowOff>0</xdr:rowOff>
    </xdr:to>
    <xdr:sp macro="" textlink="">
      <xdr:nvSpPr>
        <xdr:cNvPr id="15" name="Flowchart: Decision 14">
          <a:extLst>
            <a:ext uri="{FF2B5EF4-FFF2-40B4-BE49-F238E27FC236}">
              <a16:creationId xmlns="" xmlns:a16="http://schemas.microsoft.com/office/drawing/2014/main" id="{00000000-0008-0000-0500-00000A000000}"/>
            </a:ext>
          </a:extLst>
        </xdr:cNvPr>
        <xdr:cNvSpPr>
          <a:spLocks noChangeArrowheads="1"/>
        </xdr:cNvSpPr>
      </xdr:nvSpPr>
      <xdr:spPr bwMode="auto">
        <a:xfrm>
          <a:off x="56697" y="16325850"/>
          <a:ext cx="6380737" cy="1600200"/>
        </a:xfrm>
        <a:prstGeom prst="flowChartDecision">
          <a:avLst/>
        </a:prstGeom>
        <a:solidFill>
          <a:srgbClr val="0070C0">
            <a:alpha val="9020"/>
          </a:srgbClr>
        </a:solidFill>
        <a:ln w="25400">
          <a:solidFill>
            <a:srgbClr val="243F60"/>
          </a:solidFill>
          <a:miter lim="800000"/>
          <a:headEnd/>
          <a:tailEnd/>
        </a:ln>
      </xdr:spPr>
      <xdr:txBody>
        <a:bodyPr vert="horz" wrap="square" lIns="0" tIns="0" rIns="0" bIns="0" numCol="1" anchor="ctr" anchorCtr="0" compatLnSpc="1">
          <a:prstTxWarp prst="textNoShape">
            <a:avLst/>
          </a:prstTxWarp>
        </a:bodyPr>
        <a:lstStyle>
          <a:defPPr>
            <a:defRPr lang="en-US"/>
          </a:defPPr>
          <a:lvl1pPr marL="0" algn="l" defTabSz="1280160" rtl="0" eaLnBrk="1" latinLnBrk="0" hangingPunct="1">
            <a:defRPr sz="2500" kern="1200">
              <a:solidFill>
                <a:schemeClr val="tx1"/>
              </a:solidFill>
              <a:latin typeface="+mn-lt"/>
              <a:ea typeface="+mn-ea"/>
              <a:cs typeface="+mn-cs"/>
            </a:defRPr>
          </a:lvl1pPr>
          <a:lvl2pPr marL="640080" algn="l" defTabSz="1280160" rtl="0" eaLnBrk="1" latinLnBrk="0" hangingPunct="1">
            <a:defRPr sz="2500" kern="1200">
              <a:solidFill>
                <a:schemeClr val="tx1"/>
              </a:solidFill>
              <a:latin typeface="+mn-lt"/>
              <a:ea typeface="+mn-ea"/>
              <a:cs typeface="+mn-cs"/>
            </a:defRPr>
          </a:lvl2pPr>
          <a:lvl3pPr marL="1280160" algn="l" defTabSz="1280160" rtl="0" eaLnBrk="1" latinLnBrk="0" hangingPunct="1">
            <a:defRPr sz="2500" kern="1200">
              <a:solidFill>
                <a:schemeClr val="tx1"/>
              </a:solidFill>
              <a:latin typeface="+mn-lt"/>
              <a:ea typeface="+mn-ea"/>
              <a:cs typeface="+mn-cs"/>
            </a:defRPr>
          </a:lvl3pPr>
          <a:lvl4pPr marL="1920240" algn="l" defTabSz="1280160" rtl="0" eaLnBrk="1" latinLnBrk="0" hangingPunct="1">
            <a:defRPr sz="2500" kern="1200">
              <a:solidFill>
                <a:schemeClr val="tx1"/>
              </a:solidFill>
              <a:latin typeface="+mn-lt"/>
              <a:ea typeface="+mn-ea"/>
              <a:cs typeface="+mn-cs"/>
            </a:defRPr>
          </a:lvl4pPr>
          <a:lvl5pPr marL="2560320" algn="l" defTabSz="1280160" rtl="0" eaLnBrk="1" latinLnBrk="0" hangingPunct="1">
            <a:defRPr sz="2500" kern="1200">
              <a:solidFill>
                <a:schemeClr val="tx1"/>
              </a:solidFill>
              <a:latin typeface="+mn-lt"/>
              <a:ea typeface="+mn-ea"/>
              <a:cs typeface="+mn-cs"/>
            </a:defRPr>
          </a:lvl5pPr>
          <a:lvl6pPr marL="3200400" algn="l" defTabSz="1280160" rtl="0" eaLnBrk="1" latinLnBrk="0" hangingPunct="1">
            <a:defRPr sz="2500" kern="1200">
              <a:solidFill>
                <a:schemeClr val="tx1"/>
              </a:solidFill>
              <a:latin typeface="+mn-lt"/>
              <a:ea typeface="+mn-ea"/>
              <a:cs typeface="+mn-cs"/>
            </a:defRPr>
          </a:lvl6pPr>
          <a:lvl7pPr marL="3840480" algn="l" defTabSz="1280160" rtl="0" eaLnBrk="1" latinLnBrk="0" hangingPunct="1">
            <a:defRPr sz="2500" kern="1200">
              <a:solidFill>
                <a:schemeClr val="tx1"/>
              </a:solidFill>
              <a:latin typeface="+mn-lt"/>
              <a:ea typeface="+mn-ea"/>
              <a:cs typeface="+mn-cs"/>
            </a:defRPr>
          </a:lvl7pPr>
          <a:lvl8pPr marL="4480560" algn="l" defTabSz="1280160" rtl="0" eaLnBrk="1" latinLnBrk="0" hangingPunct="1">
            <a:defRPr sz="2500" kern="1200">
              <a:solidFill>
                <a:schemeClr val="tx1"/>
              </a:solidFill>
              <a:latin typeface="+mn-lt"/>
              <a:ea typeface="+mn-ea"/>
              <a:cs typeface="+mn-cs"/>
            </a:defRPr>
          </a:lvl8pPr>
          <a:lvl9pPr marL="5120640" algn="l" defTabSz="1280160" rtl="0" eaLnBrk="1" latinLnBrk="0" hangingPunct="1">
            <a:defRPr sz="2500" kern="1200">
              <a:solidFill>
                <a:schemeClr val="tx1"/>
              </a:solidFill>
              <a:latin typeface="+mn-lt"/>
              <a:ea typeface="+mn-ea"/>
              <a:cs typeface="+mn-cs"/>
            </a:defRPr>
          </a:lvl9pPr>
        </a:lstStyle>
        <a:p>
          <a:pPr marL="0" indent="0" algn="ctr" defTabSz="1280160" rtl="0" eaLnBrk="1" fontAlgn="base" latinLnBrk="0" hangingPunct="1">
            <a:spcBef>
              <a:spcPct val="0"/>
            </a:spcBef>
            <a:spcAft>
              <a:spcPct val="0"/>
            </a:spcAft>
          </a:pPr>
          <a:endParaRPr lang="en-US" altLang="en-US" sz="1200" b="1" kern="1200">
            <a:solidFill>
              <a:schemeClr val="bg1"/>
            </a:solidFill>
            <a:latin typeface="Arial" pitchFamily="34" charset="0"/>
            <a:ea typeface="+mn-ea"/>
            <a:cs typeface="Arial" pitchFamily="34" charset="0"/>
          </a:endParaRPr>
        </a:p>
      </xdr:txBody>
    </xdr:sp>
    <xdr:clientData/>
  </xdr:twoCellAnchor>
  <xdr:twoCellAnchor>
    <xdr:from>
      <xdr:col>0</xdr:col>
      <xdr:colOff>19053</xdr:colOff>
      <xdr:row>33</xdr:row>
      <xdr:rowOff>0</xdr:rowOff>
    </xdr:from>
    <xdr:to>
      <xdr:col>1</xdr:col>
      <xdr:colOff>3744057</xdr:colOff>
      <xdr:row>38</xdr:row>
      <xdr:rowOff>0</xdr:rowOff>
    </xdr:to>
    <xdr:sp macro="" textlink="">
      <xdr:nvSpPr>
        <xdr:cNvPr id="16" name="Flowchart: Decision 15">
          <a:extLst>
            <a:ext uri="{FF2B5EF4-FFF2-40B4-BE49-F238E27FC236}">
              <a16:creationId xmlns="" xmlns:a16="http://schemas.microsoft.com/office/drawing/2014/main" id="{00000000-0008-0000-0500-00000B000000}"/>
            </a:ext>
          </a:extLst>
        </xdr:cNvPr>
        <xdr:cNvSpPr>
          <a:spLocks noChangeArrowheads="1"/>
        </xdr:cNvSpPr>
      </xdr:nvSpPr>
      <xdr:spPr bwMode="auto">
        <a:xfrm>
          <a:off x="19053" y="12782550"/>
          <a:ext cx="6411054" cy="2847975"/>
        </a:xfrm>
        <a:prstGeom prst="flowChartDecision">
          <a:avLst/>
        </a:prstGeom>
        <a:solidFill>
          <a:srgbClr val="0070C0">
            <a:alpha val="9020"/>
          </a:srgbClr>
        </a:solidFill>
        <a:ln w="25400">
          <a:solidFill>
            <a:srgbClr val="243F60"/>
          </a:solidFill>
          <a:miter lim="800000"/>
          <a:headEnd/>
          <a:tailEnd/>
        </a:ln>
      </xdr:spPr>
      <xdr:txBody>
        <a:bodyPr vert="horz" wrap="square" lIns="0" tIns="0" rIns="0" bIns="0" numCol="1" anchor="ctr" anchorCtr="0" compatLnSpc="1">
          <a:prstTxWarp prst="textNoShape">
            <a:avLst/>
          </a:prstTxWarp>
        </a:bodyPr>
        <a:lstStyle>
          <a:defPPr>
            <a:defRPr lang="en-US"/>
          </a:defPPr>
          <a:lvl1pPr marL="0" algn="l" defTabSz="1280160" rtl="0" eaLnBrk="1" latinLnBrk="0" hangingPunct="1">
            <a:defRPr sz="2500" kern="1200">
              <a:solidFill>
                <a:schemeClr val="tx1"/>
              </a:solidFill>
              <a:latin typeface="+mn-lt"/>
              <a:ea typeface="+mn-ea"/>
              <a:cs typeface="+mn-cs"/>
            </a:defRPr>
          </a:lvl1pPr>
          <a:lvl2pPr marL="640080" algn="l" defTabSz="1280160" rtl="0" eaLnBrk="1" latinLnBrk="0" hangingPunct="1">
            <a:defRPr sz="2500" kern="1200">
              <a:solidFill>
                <a:schemeClr val="tx1"/>
              </a:solidFill>
              <a:latin typeface="+mn-lt"/>
              <a:ea typeface="+mn-ea"/>
              <a:cs typeface="+mn-cs"/>
            </a:defRPr>
          </a:lvl2pPr>
          <a:lvl3pPr marL="1280160" algn="l" defTabSz="1280160" rtl="0" eaLnBrk="1" latinLnBrk="0" hangingPunct="1">
            <a:defRPr sz="2500" kern="1200">
              <a:solidFill>
                <a:schemeClr val="tx1"/>
              </a:solidFill>
              <a:latin typeface="+mn-lt"/>
              <a:ea typeface="+mn-ea"/>
              <a:cs typeface="+mn-cs"/>
            </a:defRPr>
          </a:lvl3pPr>
          <a:lvl4pPr marL="1920240" algn="l" defTabSz="1280160" rtl="0" eaLnBrk="1" latinLnBrk="0" hangingPunct="1">
            <a:defRPr sz="2500" kern="1200">
              <a:solidFill>
                <a:schemeClr val="tx1"/>
              </a:solidFill>
              <a:latin typeface="+mn-lt"/>
              <a:ea typeface="+mn-ea"/>
              <a:cs typeface="+mn-cs"/>
            </a:defRPr>
          </a:lvl4pPr>
          <a:lvl5pPr marL="2560320" algn="l" defTabSz="1280160" rtl="0" eaLnBrk="1" latinLnBrk="0" hangingPunct="1">
            <a:defRPr sz="2500" kern="1200">
              <a:solidFill>
                <a:schemeClr val="tx1"/>
              </a:solidFill>
              <a:latin typeface="+mn-lt"/>
              <a:ea typeface="+mn-ea"/>
              <a:cs typeface="+mn-cs"/>
            </a:defRPr>
          </a:lvl5pPr>
          <a:lvl6pPr marL="3200400" algn="l" defTabSz="1280160" rtl="0" eaLnBrk="1" latinLnBrk="0" hangingPunct="1">
            <a:defRPr sz="2500" kern="1200">
              <a:solidFill>
                <a:schemeClr val="tx1"/>
              </a:solidFill>
              <a:latin typeface="+mn-lt"/>
              <a:ea typeface="+mn-ea"/>
              <a:cs typeface="+mn-cs"/>
            </a:defRPr>
          </a:lvl6pPr>
          <a:lvl7pPr marL="3840480" algn="l" defTabSz="1280160" rtl="0" eaLnBrk="1" latinLnBrk="0" hangingPunct="1">
            <a:defRPr sz="2500" kern="1200">
              <a:solidFill>
                <a:schemeClr val="tx1"/>
              </a:solidFill>
              <a:latin typeface="+mn-lt"/>
              <a:ea typeface="+mn-ea"/>
              <a:cs typeface="+mn-cs"/>
            </a:defRPr>
          </a:lvl7pPr>
          <a:lvl8pPr marL="4480560" algn="l" defTabSz="1280160" rtl="0" eaLnBrk="1" latinLnBrk="0" hangingPunct="1">
            <a:defRPr sz="2500" kern="1200">
              <a:solidFill>
                <a:schemeClr val="tx1"/>
              </a:solidFill>
              <a:latin typeface="+mn-lt"/>
              <a:ea typeface="+mn-ea"/>
              <a:cs typeface="+mn-cs"/>
            </a:defRPr>
          </a:lvl8pPr>
          <a:lvl9pPr marL="5120640" algn="l" defTabSz="1280160" rtl="0" eaLnBrk="1" latinLnBrk="0" hangingPunct="1">
            <a:defRPr sz="2500" kern="1200">
              <a:solidFill>
                <a:schemeClr val="tx1"/>
              </a:solidFill>
              <a:latin typeface="+mn-lt"/>
              <a:ea typeface="+mn-ea"/>
              <a:cs typeface="+mn-cs"/>
            </a:defRPr>
          </a:lvl9pPr>
        </a:lstStyle>
        <a:p>
          <a:pPr marL="0" indent="0" algn="ctr" defTabSz="1280160" rtl="0" eaLnBrk="1" fontAlgn="base" latinLnBrk="0" hangingPunct="1">
            <a:spcBef>
              <a:spcPct val="0"/>
            </a:spcBef>
            <a:spcAft>
              <a:spcPct val="0"/>
            </a:spcAft>
          </a:pPr>
          <a:endParaRPr lang="en-US" altLang="en-US" sz="1200" b="1" kern="1200">
            <a:solidFill>
              <a:schemeClr val="bg1"/>
            </a:solidFill>
            <a:latin typeface="Arial" pitchFamily="34" charset="0"/>
            <a:ea typeface="+mn-ea"/>
            <a:cs typeface="Arial" pitchFamily="34" charset="0"/>
          </a:endParaRPr>
        </a:p>
      </xdr:txBody>
    </xdr:sp>
    <xdr:clientData/>
  </xdr:twoCellAnchor>
  <xdr:twoCellAnchor>
    <xdr:from>
      <xdr:col>0</xdr:col>
      <xdr:colOff>19053</xdr:colOff>
      <xdr:row>28</xdr:row>
      <xdr:rowOff>12687</xdr:rowOff>
    </xdr:from>
    <xdr:to>
      <xdr:col>1</xdr:col>
      <xdr:colOff>3766038</xdr:colOff>
      <xdr:row>30</xdr:row>
      <xdr:rowOff>256442</xdr:rowOff>
    </xdr:to>
    <xdr:sp macro="" textlink="">
      <xdr:nvSpPr>
        <xdr:cNvPr id="17" name="Flowchart: Decision 16">
          <a:extLst>
            <a:ext uri="{FF2B5EF4-FFF2-40B4-BE49-F238E27FC236}">
              <a16:creationId xmlns="" xmlns:a16="http://schemas.microsoft.com/office/drawing/2014/main" id="{00000000-0008-0000-0500-00000B000000}"/>
            </a:ext>
          </a:extLst>
        </xdr:cNvPr>
        <xdr:cNvSpPr>
          <a:spLocks noChangeArrowheads="1"/>
        </xdr:cNvSpPr>
      </xdr:nvSpPr>
      <xdr:spPr bwMode="auto">
        <a:xfrm>
          <a:off x="19053" y="10737837"/>
          <a:ext cx="6433035" cy="1253405"/>
        </a:xfrm>
        <a:prstGeom prst="flowChartDecision">
          <a:avLst/>
        </a:prstGeom>
        <a:solidFill>
          <a:srgbClr val="0070C0">
            <a:alpha val="9020"/>
          </a:srgbClr>
        </a:solidFill>
        <a:ln w="25400">
          <a:solidFill>
            <a:srgbClr val="243F60"/>
          </a:solidFill>
          <a:miter lim="800000"/>
          <a:headEnd/>
          <a:tailEnd/>
        </a:ln>
      </xdr:spPr>
      <xdr:txBody>
        <a:bodyPr vert="horz" wrap="square" lIns="0" tIns="0" rIns="0" bIns="0" numCol="1" anchor="ctr" anchorCtr="0" compatLnSpc="1">
          <a:prstTxWarp prst="textNoShape">
            <a:avLst/>
          </a:prstTxWarp>
        </a:bodyPr>
        <a:lstStyle>
          <a:defPPr>
            <a:defRPr lang="en-US"/>
          </a:defPPr>
          <a:lvl1pPr marL="0" algn="l" defTabSz="1280160" rtl="0" eaLnBrk="1" latinLnBrk="0" hangingPunct="1">
            <a:defRPr sz="2500" kern="1200">
              <a:solidFill>
                <a:schemeClr val="tx1"/>
              </a:solidFill>
              <a:latin typeface="+mn-lt"/>
              <a:ea typeface="+mn-ea"/>
              <a:cs typeface="+mn-cs"/>
            </a:defRPr>
          </a:lvl1pPr>
          <a:lvl2pPr marL="640080" algn="l" defTabSz="1280160" rtl="0" eaLnBrk="1" latinLnBrk="0" hangingPunct="1">
            <a:defRPr sz="2500" kern="1200">
              <a:solidFill>
                <a:schemeClr val="tx1"/>
              </a:solidFill>
              <a:latin typeface="+mn-lt"/>
              <a:ea typeface="+mn-ea"/>
              <a:cs typeface="+mn-cs"/>
            </a:defRPr>
          </a:lvl2pPr>
          <a:lvl3pPr marL="1280160" algn="l" defTabSz="1280160" rtl="0" eaLnBrk="1" latinLnBrk="0" hangingPunct="1">
            <a:defRPr sz="2500" kern="1200">
              <a:solidFill>
                <a:schemeClr val="tx1"/>
              </a:solidFill>
              <a:latin typeface="+mn-lt"/>
              <a:ea typeface="+mn-ea"/>
              <a:cs typeface="+mn-cs"/>
            </a:defRPr>
          </a:lvl3pPr>
          <a:lvl4pPr marL="1920240" algn="l" defTabSz="1280160" rtl="0" eaLnBrk="1" latinLnBrk="0" hangingPunct="1">
            <a:defRPr sz="2500" kern="1200">
              <a:solidFill>
                <a:schemeClr val="tx1"/>
              </a:solidFill>
              <a:latin typeface="+mn-lt"/>
              <a:ea typeface="+mn-ea"/>
              <a:cs typeface="+mn-cs"/>
            </a:defRPr>
          </a:lvl4pPr>
          <a:lvl5pPr marL="2560320" algn="l" defTabSz="1280160" rtl="0" eaLnBrk="1" latinLnBrk="0" hangingPunct="1">
            <a:defRPr sz="2500" kern="1200">
              <a:solidFill>
                <a:schemeClr val="tx1"/>
              </a:solidFill>
              <a:latin typeface="+mn-lt"/>
              <a:ea typeface="+mn-ea"/>
              <a:cs typeface="+mn-cs"/>
            </a:defRPr>
          </a:lvl5pPr>
          <a:lvl6pPr marL="3200400" algn="l" defTabSz="1280160" rtl="0" eaLnBrk="1" latinLnBrk="0" hangingPunct="1">
            <a:defRPr sz="2500" kern="1200">
              <a:solidFill>
                <a:schemeClr val="tx1"/>
              </a:solidFill>
              <a:latin typeface="+mn-lt"/>
              <a:ea typeface="+mn-ea"/>
              <a:cs typeface="+mn-cs"/>
            </a:defRPr>
          </a:lvl6pPr>
          <a:lvl7pPr marL="3840480" algn="l" defTabSz="1280160" rtl="0" eaLnBrk="1" latinLnBrk="0" hangingPunct="1">
            <a:defRPr sz="2500" kern="1200">
              <a:solidFill>
                <a:schemeClr val="tx1"/>
              </a:solidFill>
              <a:latin typeface="+mn-lt"/>
              <a:ea typeface="+mn-ea"/>
              <a:cs typeface="+mn-cs"/>
            </a:defRPr>
          </a:lvl7pPr>
          <a:lvl8pPr marL="4480560" algn="l" defTabSz="1280160" rtl="0" eaLnBrk="1" latinLnBrk="0" hangingPunct="1">
            <a:defRPr sz="2500" kern="1200">
              <a:solidFill>
                <a:schemeClr val="tx1"/>
              </a:solidFill>
              <a:latin typeface="+mn-lt"/>
              <a:ea typeface="+mn-ea"/>
              <a:cs typeface="+mn-cs"/>
            </a:defRPr>
          </a:lvl8pPr>
          <a:lvl9pPr marL="5120640" algn="l" defTabSz="1280160" rtl="0" eaLnBrk="1" latinLnBrk="0" hangingPunct="1">
            <a:defRPr sz="2500" kern="1200">
              <a:solidFill>
                <a:schemeClr val="tx1"/>
              </a:solidFill>
              <a:latin typeface="+mn-lt"/>
              <a:ea typeface="+mn-ea"/>
              <a:cs typeface="+mn-cs"/>
            </a:defRPr>
          </a:lvl9pPr>
        </a:lstStyle>
        <a:p>
          <a:pPr marL="0" indent="0" algn="ctr" defTabSz="1280160" rtl="0" eaLnBrk="1" fontAlgn="base" latinLnBrk="0" hangingPunct="1">
            <a:spcBef>
              <a:spcPct val="0"/>
            </a:spcBef>
            <a:spcAft>
              <a:spcPct val="0"/>
            </a:spcAft>
          </a:pPr>
          <a:endParaRPr lang="en-US" altLang="en-US" sz="1200" b="1" kern="1200">
            <a:solidFill>
              <a:schemeClr val="bg1"/>
            </a:solidFill>
            <a:latin typeface="Arial" pitchFamily="34" charset="0"/>
            <a:ea typeface="+mn-ea"/>
            <a:cs typeface="Arial"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225425</xdr:colOff>
      <xdr:row>2</xdr:row>
      <xdr:rowOff>5291</xdr:rowOff>
    </xdr:from>
    <xdr:to>
      <xdr:col>3</xdr:col>
      <xdr:colOff>1799493</xdr:colOff>
      <xdr:row>5</xdr:row>
      <xdr:rowOff>128</xdr:rowOff>
    </xdr:to>
    <xdr:pic>
      <xdr:nvPicPr>
        <xdr:cNvPr id="2" name="Picture 1">
          <a:extLst>
            <a:ext uri="{FF2B5EF4-FFF2-40B4-BE49-F238E27FC236}">
              <a16:creationId xmlns="" xmlns:a16="http://schemas.microsoft.com/office/drawing/2014/main" id="{00000000-0008-0000-0300-000019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236325" y="1091141"/>
          <a:ext cx="1574068" cy="994962"/>
        </a:xfrm>
        <a:prstGeom prst="rect">
          <a:avLst/>
        </a:prstGeom>
      </xdr:spPr>
    </xdr:pic>
    <xdr:clientData/>
  </xdr:twoCellAnchor>
  <xdr:twoCellAnchor>
    <xdr:from>
      <xdr:col>4</xdr:col>
      <xdr:colOff>183619</xdr:colOff>
      <xdr:row>2</xdr:row>
      <xdr:rowOff>6946</xdr:rowOff>
    </xdr:from>
    <xdr:to>
      <xdr:col>4</xdr:col>
      <xdr:colOff>1730375</xdr:colOff>
      <xdr:row>4</xdr:row>
      <xdr:rowOff>315464</xdr:rowOff>
    </xdr:to>
    <xdr:pic>
      <xdr:nvPicPr>
        <xdr:cNvPr id="3" name="Picture 2">
          <a:extLst>
            <a:ext uri="{FF2B5EF4-FFF2-40B4-BE49-F238E27FC236}">
              <a16:creationId xmlns="" xmlns:a16="http://schemas.microsoft.com/office/drawing/2014/main" id="{00000000-0008-0000-0300-00001A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3280494" y="1092796"/>
          <a:ext cx="1546756" cy="975268"/>
        </a:xfrm>
        <a:prstGeom prst="rect">
          <a:avLst/>
        </a:prstGeom>
      </xdr:spPr>
    </xdr:pic>
    <xdr:clientData/>
  </xdr:twoCellAnchor>
  <xdr:twoCellAnchor>
    <xdr:from>
      <xdr:col>5</xdr:col>
      <xdr:colOff>150801</xdr:colOff>
      <xdr:row>2</xdr:row>
      <xdr:rowOff>15875</xdr:rowOff>
    </xdr:from>
    <xdr:to>
      <xdr:col>5</xdr:col>
      <xdr:colOff>1729094</xdr:colOff>
      <xdr:row>4</xdr:row>
      <xdr:rowOff>336632</xdr:rowOff>
    </xdr:to>
    <xdr:pic>
      <xdr:nvPicPr>
        <xdr:cNvPr id="4" name="Picture 3">
          <a:extLst>
            <a:ext uri="{FF2B5EF4-FFF2-40B4-BE49-F238E27FC236}">
              <a16:creationId xmlns="" xmlns:a16="http://schemas.microsoft.com/office/drawing/2014/main" id="{00000000-0008-0000-0300-00001B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5105051" y="1101725"/>
          <a:ext cx="1578293" cy="987507"/>
        </a:xfrm>
        <a:prstGeom prst="rect">
          <a:avLst/>
        </a:prstGeom>
      </xdr:spPr>
    </xdr:pic>
    <xdr:clientData/>
  </xdr:twoCellAnchor>
  <xdr:twoCellAnchor>
    <xdr:from>
      <xdr:col>6</xdr:col>
      <xdr:colOff>239261</xdr:colOff>
      <xdr:row>2</xdr:row>
      <xdr:rowOff>13231</xdr:rowOff>
    </xdr:from>
    <xdr:to>
      <xdr:col>6</xdr:col>
      <xdr:colOff>1795032</xdr:colOff>
      <xdr:row>4</xdr:row>
      <xdr:rowOff>322995</xdr:rowOff>
    </xdr:to>
    <xdr:pic>
      <xdr:nvPicPr>
        <xdr:cNvPr id="5" name="Picture 4">
          <a:extLst>
            <a:ext uri="{FF2B5EF4-FFF2-40B4-BE49-F238E27FC236}">
              <a16:creationId xmlns="" xmlns:a16="http://schemas.microsoft.com/office/drawing/2014/main" id="{00000000-0008-0000-0300-00001C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17050886" y="1099081"/>
          <a:ext cx="1555771" cy="976514"/>
        </a:xfrm>
        <a:prstGeom prst="rect">
          <a:avLst/>
        </a:prstGeom>
      </xdr:spPr>
    </xdr:pic>
    <xdr:clientData/>
  </xdr:twoCellAnchor>
  <xdr:twoCellAnchor>
    <xdr:from>
      <xdr:col>8</xdr:col>
      <xdr:colOff>190494</xdr:colOff>
      <xdr:row>2</xdr:row>
      <xdr:rowOff>7938</xdr:rowOff>
    </xdr:from>
    <xdr:to>
      <xdr:col>8</xdr:col>
      <xdr:colOff>1756073</xdr:colOff>
      <xdr:row>4</xdr:row>
      <xdr:rowOff>322353</xdr:rowOff>
    </xdr:to>
    <xdr:pic>
      <xdr:nvPicPr>
        <xdr:cNvPr id="6" name="Picture 5">
          <a:extLst>
            <a:ext uri="{FF2B5EF4-FFF2-40B4-BE49-F238E27FC236}">
              <a16:creationId xmlns="" xmlns:a16="http://schemas.microsoft.com/office/drawing/2014/main" id="{00000000-0008-0000-0300-00001D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21107394" y="1093788"/>
          <a:ext cx="1565579" cy="981165"/>
        </a:xfrm>
        <a:prstGeom prst="rect">
          <a:avLst/>
        </a:prstGeom>
      </xdr:spPr>
    </xdr:pic>
    <xdr:clientData/>
  </xdr:twoCellAnchor>
  <xdr:twoCellAnchor>
    <xdr:from>
      <xdr:col>10</xdr:col>
      <xdr:colOff>262963</xdr:colOff>
      <xdr:row>2</xdr:row>
      <xdr:rowOff>7938</xdr:rowOff>
    </xdr:from>
    <xdr:to>
      <xdr:col>10</xdr:col>
      <xdr:colOff>1844606</xdr:colOff>
      <xdr:row>4</xdr:row>
      <xdr:rowOff>326047</xdr:rowOff>
    </xdr:to>
    <xdr:pic>
      <xdr:nvPicPr>
        <xdr:cNvPr id="7" name="Picture 6">
          <a:extLst>
            <a:ext uri="{FF2B5EF4-FFF2-40B4-BE49-F238E27FC236}">
              <a16:creationId xmlns="" xmlns:a16="http://schemas.microsoft.com/office/drawing/2014/main" id="{00000000-0008-0000-0300-00001E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22802850" y="1093788"/>
          <a:ext cx="0" cy="984859"/>
        </a:xfrm>
        <a:prstGeom prst="rect">
          <a:avLst/>
        </a:prstGeom>
      </xdr:spPr>
    </xdr:pic>
    <xdr:clientData/>
  </xdr:twoCellAnchor>
  <xdr:twoCellAnchor>
    <xdr:from>
      <xdr:col>11</xdr:col>
      <xdr:colOff>229671</xdr:colOff>
      <xdr:row>2</xdr:row>
      <xdr:rowOff>12227</xdr:rowOff>
    </xdr:from>
    <xdr:to>
      <xdr:col>11</xdr:col>
      <xdr:colOff>1801295</xdr:colOff>
      <xdr:row>4</xdr:row>
      <xdr:rowOff>320756</xdr:rowOff>
    </xdr:to>
    <xdr:pic>
      <xdr:nvPicPr>
        <xdr:cNvPr id="8" name="Picture 7">
          <a:extLst>
            <a:ext uri="{FF2B5EF4-FFF2-40B4-BE49-F238E27FC236}">
              <a16:creationId xmlns="" xmlns:a16="http://schemas.microsoft.com/office/drawing/2014/main" id="{00000000-0008-0000-0300-00001F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22802850" y="1098077"/>
          <a:ext cx="0" cy="975279"/>
        </a:xfrm>
        <a:prstGeom prst="rect">
          <a:avLst/>
        </a:prstGeom>
      </xdr:spPr>
    </xdr:pic>
    <xdr:clientData/>
  </xdr:twoCellAnchor>
  <xdr:twoCellAnchor>
    <xdr:from>
      <xdr:col>7</xdr:col>
      <xdr:colOff>267891</xdr:colOff>
      <xdr:row>2</xdr:row>
      <xdr:rowOff>7312</xdr:rowOff>
    </xdr:from>
    <xdr:to>
      <xdr:col>7</xdr:col>
      <xdr:colOff>1873394</xdr:colOff>
      <xdr:row>4</xdr:row>
      <xdr:rowOff>326684</xdr:rowOff>
    </xdr:to>
    <xdr:pic>
      <xdr:nvPicPr>
        <xdr:cNvPr id="9" name="Picture 8">
          <a:extLst>
            <a:ext uri="{FF2B5EF4-FFF2-40B4-BE49-F238E27FC236}">
              <a16:creationId xmlns="" xmlns:a16="http://schemas.microsoft.com/office/drawing/2014/main" id="{00000000-0008-0000-0300-000024000000}"/>
            </a:ext>
          </a:extLst>
        </xdr:cNvPr>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18984516" y="1093162"/>
          <a:ext cx="1605503" cy="986122"/>
        </a:xfrm>
        <a:prstGeom prst="rect">
          <a:avLst/>
        </a:prstGeom>
      </xdr:spPr>
    </xdr:pic>
    <xdr:clientData/>
  </xdr:twoCellAnchor>
  <xdr:twoCellAnchor>
    <xdr:from>
      <xdr:col>9</xdr:col>
      <xdr:colOff>0</xdr:colOff>
      <xdr:row>2</xdr:row>
      <xdr:rowOff>5055</xdr:rowOff>
    </xdr:from>
    <xdr:to>
      <xdr:col>9</xdr:col>
      <xdr:colOff>0</xdr:colOff>
      <xdr:row>5</xdr:row>
      <xdr:rowOff>4143</xdr:rowOff>
    </xdr:to>
    <xdr:grpSp>
      <xdr:nvGrpSpPr>
        <xdr:cNvPr id="10" name="Group 9">
          <a:extLst>
            <a:ext uri="{FF2B5EF4-FFF2-40B4-BE49-F238E27FC236}">
              <a16:creationId xmlns="" xmlns:a16="http://schemas.microsoft.com/office/drawing/2014/main" id="{00000000-0008-0000-0300-000025000000}"/>
            </a:ext>
          </a:extLst>
        </xdr:cNvPr>
        <xdr:cNvGrpSpPr/>
      </xdr:nvGrpSpPr>
      <xdr:grpSpPr>
        <a:xfrm>
          <a:off x="22796500" y="1100430"/>
          <a:ext cx="0" cy="999213"/>
          <a:chOff x="21779107" y="1073511"/>
          <a:chExt cx="1685207" cy="1013705"/>
        </a:xfrm>
      </xdr:grpSpPr>
      <xdr:pic>
        <xdr:nvPicPr>
          <xdr:cNvPr id="11" name="Picture 10">
            <a:extLst>
              <a:ext uri="{FF2B5EF4-FFF2-40B4-BE49-F238E27FC236}">
                <a16:creationId xmlns="" xmlns:a16="http://schemas.microsoft.com/office/drawing/2014/main" id="{00000000-0008-0000-0300-000026000000}"/>
              </a:ext>
            </a:extLst>
          </xdr:cNvPr>
          <xdr:cNvPicPr>
            <a:picLocks noChangeAspect="1"/>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21779107" y="1076740"/>
            <a:ext cx="1684291" cy="1009787"/>
          </a:xfrm>
          <a:prstGeom prst="rect">
            <a:avLst/>
          </a:prstGeom>
        </xdr:spPr>
      </xdr:pic>
      <xdr:pic>
        <xdr:nvPicPr>
          <xdr:cNvPr id="12" name="Picture 11">
            <a:extLst>
              <a:ext uri="{FF2B5EF4-FFF2-40B4-BE49-F238E27FC236}">
                <a16:creationId xmlns="" xmlns:a16="http://schemas.microsoft.com/office/drawing/2014/main" id="{00000000-0008-0000-0300-000027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21780022" y="1073511"/>
            <a:ext cx="1684292" cy="1013705"/>
          </a:xfrm>
          <a:prstGeom prst="rtTriangle">
            <a:avLst/>
          </a:prstGeom>
        </xdr:spPr>
      </xdr:pic>
    </xdr:grpSp>
    <xdr:clientData/>
  </xdr:twoCellAnchor>
  <xdr:twoCellAnchor>
    <xdr:from>
      <xdr:col>0</xdr:col>
      <xdr:colOff>18594</xdr:colOff>
      <xdr:row>49</xdr:row>
      <xdr:rowOff>14043</xdr:rowOff>
    </xdr:from>
    <xdr:to>
      <xdr:col>1</xdr:col>
      <xdr:colOff>3770312</xdr:colOff>
      <xdr:row>53</xdr:row>
      <xdr:rowOff>269264</xdr:rowOff>
    </xdr:to>
    <xdr:sp macro="" textlink="">
      <xdr:nvSpPr>
        <xdr:cNvPr id="13" name="Flowchart: Decision 12">
          <a:extLst>
            <a:ext uri="{FF2B5EF4-FFF2-40B4-BE49-F238E27FC236}">
              <a16:creationId xmlns="" xmlns:a16="http://schemas.microsoft.com/office/drawing/2014/main" id="{00000000-0008-0000-0500-00000A000000}"/>
            </a:ext>
          </a:extLst>
        </xdr:cNvPr>
        <xdr:cNvSpPr>
          <a:spLocks noChangeArrowheads="1"/>
        </xdr:cNvSpPr>
      </xdr:nvSpPr>
      <xdr:spPr bwMode="auto">
        <a:xfrm>
          <a:off x="18594" y="18644943"/>
          <a:ext cx="6437768" cy="1322021"/>
        </a:xfrm>
        <a:prstGeom prst="flowChartDecision">
          <a:avLst/>
        </a:prstGeom>
        <a:solidFill>
          <a:srgbClr val="0070C0">
            <a:alpha val="9020"/>
          </a:srgbClr>
        </a:solidFill>
        <a:ln w="25400">
          <a:solidFill>
            <a:srgbClr val="243F60"/>
          </a:solidFill>
          <a:miter lim="800000"/>
          <a:headEnd/>
          <a:tailEnd/>
        </a:ln>
      </xdr:spPr>
      <xdr:txBody>
        <a:bodyPr vert="horz" wrap="square" lIns="0" tIns="0" rIns="0" bIns="0" numCol="1" anchor="ctr" anchorCtr="0" compatLnSpc="1">
          <a:prstTxWarp prst="textNoShape">
            <a:avLst/>
          </a:prstTxWarp>
        </a:bodyPr>
        <a:lstStyle>
          <a:defPPr>
            <a:defRPr lang="en-US"/>
          </a:defPPr>
          <a:lvl1pPr marL="0" algn="l" defTabSz="1280160" rtl="0" eaLnBrk="1" latinLnBrk="0" hangingPunct="1">
            <a:defRPr sz="2500" kern="1200">
              <a:solidFill>
                <a:schemeClr val="tx1"/>
              </a:solidFill>
              <a:latin typeface="+mn-lt"/>
              <a:ea typeface="+mn-ea"/>
              <a:cs typeface="+mn-cs"/>
            </a:defRPr>
          </a:lvl1pPr>
          <a:lvl2pPr marL="640080" algn="l" defTabSz="1280160" rtl="0" eaLnBrk="1" latinLnBrk="0" hangingPunct="1">
            <a:defRPr sz="2500" kern="1200">
              <a:solidFill>
                <a:schemeClr val="tx1"/>
              </a:solidFill>
              <a:latin typeface="+mn-lt"/>
              <a:ea typeface="+mn-ea"/>
              <a:cs typeface="+mn-cs"/>
            </a:defRPr>
          </a:lvl2pPr>
          <a:lvl3pPr marL="1280160" algn="l" defTabSz="1280160" rtl="0" eaLnBrk="1" latinLnBrk="0" hangingPunct="1">
            <a:defRPr sz="2500" kern="1200">
              <a:solidFill>
                <a:schemeClr val="tx1"/>
              </a:solidFill>
              <a:latin typeface="+mn-lt"/>
              <a:ea typeface="+mn-ea"/>
              <a:cs typeface="+mn-cs"/>
            </a:defRPr>
          </a:lvl3pPr>
          <a:lvl4pPr marL="1920240" algn="l" defTabSz="1280160" rtl="0" eaLnBrk="1" latinLnBrk="0" hangingPunct="1">
            <a:defRPr sz="2500" kern="1200">
              <a:solidFill>
                <a:schemeClr val="tx1"/>
              </a:solidFill>
              <a:latin typeface="+mn-lt"/>
              <a:ea typeface="+mn-ea"/>
              <a:cs typeface="+mn-cs"/>
            </a:defRPr>
          </a:lvl4pPr>
          <a:lvl5pPr marL="2560320" algn="l" defTabSz="1280160" rtl="0" eaLnBrk="1" latinLnBrk="0" hangingPunct="1">
            <a:defRPr sz="2500" kern="1200">
              <a:solidFill>
                <a:schemeClr val="tx1"/>
              </a:solidFill>
              <a:latin typeface="+mn-lt"/>
              <a:ea typeface="+mn-ea"/>
              <a:cs typeface="+mn-cs"/>
            </a:defRPr>
          </a:lvl5pPr>
          <a:lvl6pPr marL="3200400" algn="l" defTabSz="1280160" rtl="0" eaLnBrk="1" latinLnBrk="0" hangingPunct="1">
            <a:defRPr sz="2500" kern="1200">
              <a:solidFill>
                <a:schemeClr val="tx1"/>
              </a:solidFill>
              <a:latin typeface="+mn-lt"/>
              <a:ea typeface="+mn-ea"/>
              <a:cs typeface="+mn-cs"/>
            </a:defRPr>
          </a:lvl6pPr>
          <a:lvl7pPr marL="3840480" algn="l" defTabSz="1280160" rtl="0" eaLnBrk="1" latinLnBrk="0" hangingPunct="1">
            <a:defRPr sz="2500" kern="1200">
              <a:solidFill>
                <a:schemeClr val="tx1"/>
              </a:solidFill>
              <a:latin typeface="+mn-lt"/>
              <a:ea typeface="+mn-ea"/>
              <a:cs typeface="+mn-cs"/>
            </a:defRPr>
          </a:lvl7pPr>
          <a:lvl8pPr marL="4480560" algn="l" defTabSz="1280160" rtl="0" eaLnBrk="1" latinLnBrk="0" hangingPunct="1">
            <a:defRPr sz="2500" kern="1200">
              <a:solidFill>
                <a:schemeClr val="tx1"/>
              </a:solidFill>
              <a:latin typeface="+mn-lt"/>
              <a:ea typeface="+mn-ea"/>
              <a:cs typeface="+mn-cs"/>
            </a:defRPr>
          </a:lvl8pPr>
          <a:lvl9pPr marL="5120640" algn="l" defTabSz="1280160" rtl="0" eaLnBrk="1" latinLnBrk="0" hangingPunct="1">
            <a:defRPr sz="2500" kern="1200">
              <a:solidFill>
                <a:schemeClr val="tx1"/>
              </a:solidFill>
              <a:latin typeface="+mn-lt"/>
              <a:ea typeface="+mn-ea"/>
              <a:cs typeface="+mn-cs"/>
            </a:defRPr>
          </a:lvl9pPr>
        </a:lstStyle>
        <a:p>
          <a:pPr marL="0" indent="0" algn="ctr" defTabSz="1280160" rtl="0" eaLnBrk="1" fontAlgn="base" latinLnBrk="0" hangingPunct="1">
            <a:spcBef>
              <a:spcPct val="0"/>
            </a:spcBef>
            <a:spcAft>
              <a:spcPct val="0"/>
            </a:spcAft>
          </a:pPr>
          <a:endParaRPr lang="en-US" altLang="en-US" sz="1200" b="1" kern="1200">
            <a:solidFill>
              <a:schemeClr val="bg1"/>
            </a:solidFill>
            <a:latin typeface="Arial" pitchFamily="34" charset="0"/>
            <a:ea typeface="+mn-ea"/>
            <a:cs typeface="Arial" pitchFamily="34" charset="0"/>
          </a:endParaRPr>
        </a:p>
      </xdr:txBody>
    </xdr:sp>
    <xdr:clientData/>
  </xdr:twoCellAnchor>
  <xdr:twoCellAnchor>
    <xdr:from>
      <xdr:col>0</xdr:col>
      <xdr:colOff>40821</xdr:colOff>
      <xdr:row>58</xdr:row>
      <xdr:rowOff>0</xdr:rowOff>
    </xdr:from>
    <xdr:to>
      <xdr:col>2</xdr:col>
      <xdr:colOff>340</xdr:colOff>
      <xdr:row>64</xdr:row>
      <xdr:rowOff>3402</xdr:rowOff>
    </xdr:to>
    <xdr:sp macro="" textlink="">
      <xdr:nvSpPr>
        <xdr:cNvPr id="14" name="Flowchart: Decision 13">
          <a:extLst>
            <a:ext uri="{FF2B5EF4-FFF2-40B4-BE49-F238E27FC236}">
              <a16:creationId xmlns="" xmlns:a16="http://schemas.microsoft.com/office/drawing/2014/main" id="{00000000-0008-0000-0500-000002000000}"/>
            </a:ext>
          </a:extLst>
        </xdr:cNvPr>
        <xdr:cNvSpPr>
          <a:spLocks noChangeArrowheads="1"/>
        </xdr:cNvSpPr>
      </xdr:nvSpPr>
      <xdr:spPr bwMode="auto">
        <a:xfrm>
          <a:off x="40821" y="21659850"/>
          <a:ext cx="6446044" cy="0"/>
        </a:xfrm>
        <a:prstGeom prst="flowChartDecision">
          <a:avLst/>
        </a:prstGeom>
        <a:solidFill>
          <a:srgbClr val="0070C0">
            <a:alpha val="9020"/>
          </a:srgbClr>
        </a:solidFill>
        <a:ln w="25400">
          <a:solidFill>
            <a:srgbClr val="243F60"/>
          </a:solidFill>
          <a:miter lim="800000"/>
          <a:headEnd/>
          <a:tailEnd/>
        </a:ln>
      </xdr:spPr>
      <xdr:txBody>
        <a:bodyPr vert="horz" wrap="square" lIns="0" tIns="0" rIns="0" bIns="0" numCol="1" anchor="ctr" anchorCtr="0" compatLnSpc="1">
          <a:prstTxWarp prst="textNoShape">
            <a:avLst/>
          </a:prstTxWarp>
        </a:bodyPr>
        <a:lstStyle>
          <a:defPPr>
            <a:defRPr lang="en-US"/>
          </a:defPPr>
          <a:lvl1pPr marL="0" algn="l" defTabSz="1280160" rtl="0" eaLnBrk="1" latinLnBrk="0" hangingPunct="1">
            <a:defRPr sz="2500" kern="1200">
              <a:solidFill>
                <a:schemeClr val="tx1"/>
              </a:solidFill>
              <a:latin typeface="+mn-lt"/>
              <a:ea typeface="+mn-ea"/>
              <a:cs typeface="+mn-cs"/>
            </a:defRPr>
          </a:lvl1pPr>
          <a:lvl2pPr marL="640080" algn="l" defTabSz="1280160" rtl="0" eaLnBrk="1" latinLnBrk="0" hangingPunct="1">
            <a:defRPr sz="2500" kern="1200">
              <a:solidFill>
                <a:schemeClr val="tx1"/>
              </a:solidFill>
              <a:latin typeface="+mn-lt"/>
              <a:ea typeface="+mn-ea"/>
              <a:cs typeface="+mn-cs"/>
            </a:defRPr>
          </a:lvl2pPr>
          <a:lvl3pPr marL="1280160" algn="l" defTabSz="1280160" rtl="0" eaLnBrk="1" latinLnBrk="0" hangingPunct="1">
            <a:defRPr sz="2500" kern="1200">
              <a:solidFill>
                <a:schemeClr val="tx1"/>
              </a:solidFill>
              <a:latin typeface="+mn-lt"/>
              <a:ea typeface="+mn-ea"/>
              <a:cs typeface="+mn-cs"/>
            </a:defRPr>
          </a:lvl3pPr>
          <a:lvl4pPr marL="1920240" algn="l" defTabSz="1280160" rtl="0" eaLnBrk="1" latinLnBrk="0" hangingPunct="1">
            <a:defRPr sz="2500" kern="1200">
              <a:solidFill>
                <a:schemeClr val="tx1"/>
              </a:solidFill>
              <a:latin typeface="+mn-lt"/>
              <a:ea typeface="+mn-ea"/>
              <a:cs typeface="+mn-cs"/>
            </a:defRPr>
          </a:lvl4pPr>
          <a:lvl5pPr marL="2560320" algn="l" defTabSz="1280160" rtl="0" eaLnBrk="1" latinLnBrk="0" hangingPunct="1">
            <a:defRPr sz="2500" kern="1200">
              <a:solidFill>
                <a:schemeClr val="tx1"/>
              </a:solidFill>
              <a:latin typeface="+mn-lt"/>
              <a:ea typeface="+mn-ea"/>
              <a:cs typeface="+mn-cs"/>
            </a:defRPr>
          </a:lvl5pPr>
          <a:lvl6pPr marL="3200400" algn="l" defTabSz="1280160" rtl="0" eaLnBrk="1" latinLnBrk="0" hangingPunct="1">
            <a:defRPr sz="2500" kern="1200">
              <a:solidFill>
                <a:schemeClr val="tx1"/>
              </a:solidFill>
              <a:latin typeface="+mn-lt"/>
              <a:ea typeface="+mn-ea"/>
              <a:cs typeface="+mn-cs"/>
            </a:defRPr>
          </a:lvl6pPr>
          <a:lvl7pPr marL="3840480" algn="l" defTabSz="1280160" rtl="0" eaLnBrk="1" latinLnBrk="0" hangingPunct="1">
            <a:defRPr sz="2500" kern="1200">
              <a:solidFill>
                <a:schemeClr val="tx1"/>
              </a:solidFill>
              <a:latin typeface="+mn-lt"/>
              <a:ea typeface="+mn-ea"/>
              <a:cs typeface="+mn-cs"/>
            </a:defRPr>
          </a:lvl7pPr>
          <a:lvl8pPr marL="4480560" algn="l" defTabSz="1280160" rtl="0" eaLnBrk="1" latinLnBrk="0" hangingPunct="1">
            <a:defRPr sz="2500" kern="1200">
              <a:solidFill>
                <a:schemeClr val="tx1"/>
              </a:solidFill>
              <a:latin typeface="+mn-lt"/>
              <a:ea typeface="+mn-ea"/>
              <a:cs typeface="+mn-cs"/>
            </a:defRPr>
          </a:lvl8pPr>
          <a:lvl9pPr marL="5120640" algn="l" defTabSz="1280160" rtl="0" eaLnBrk="1" latinLnBrk="0" hangingPunct="1">
            <a:defRPr sz="2500" kern="1200">
              <a:solidFill>
                <a:schemeClr val="tx1"/>
              </a:solidFill>
              <a:latin typeface="+mn-lt"/>
              <a:ea typeface="+mn-ea"/>
              <a:cs typeface="+mn-cs"/>
            </a:defRPr>
          </a:lvl9pPr>
        </a:lstStyle>
        <a:p>
          <a:pPr marL="0" indent="0" algn="ctr" defTabSz="1280160" rtl="0" eaLnBrk="1" fontAlgn="base" latinLnBrk="0" hangingPunct="1">
            <a:spcBef>
              <a:spcPct val="0"/>
            </a:spcBef>
            <a:spcAft>
              <a:spcPct val="0"/>
            </a:spcAft>
          </a:pPr>
          <a:endParaRPr lang="en-US" altLang="en-US" sz="1200" b="1" kern="1200">
            <a:solidFill>
              <a:schemeClr val="bg1"/>
            </a:solidFill>
            <a:latin typeface="Arial" pitchFamily="34" charset="0"/>
            <a:ea typeface="+mn-ea"/>
            <a:cs typeface="Arial" pitchFamily="34" charset="0"/>
          </a:endParaRPr>
        </a:p>
      </xdr:txBody>
    </xdr:sp>
    <xdr:clientData/>
  </xdr:twoCellAnchor>
  <xdr:twoCellAnchor>
    <xdr:from>
      <xdr:col>0</xdr:col>
      <xdr:colOff>56697</xdr:colOff>
      <xdr:row>40</xdr:row>
      <xdr:rowOff>0</xdr:rowOff>
    </xdr:from>
    <xdr:to>
      <xdr:col>1</xdr:col>
      <xdr:colOff>3751384</xdr:colOff>
      <xdr:row>47</xdr:row>
      <xdr:rowOff>0</xdr:rowOff>
    </xdr:to>
    <xdr:sp macro="" textlink="">
      <xdr:nvSpPr>
        <xdr:cNvPr id="15" name="Flowchart: Decision 14">
          <a:extLst>
            <a:ext uri="{FF2B5EF4-FFF2-40B4-BE49-F238E27FC236}">
              <a16:creationId xmlns="" xmlns:a16="http://schemas.microsoft.com/office/drawing/2014/main" id="{00000000-0008-0000-0500-00000A000000}"/>
            </a:ext>
          </a:extLst>
        </xdr:cNvPr>
        <xdr:cNvSpPr>
          <a:spLocks noChangeArrowheads="1"/>
        </xdr:cNvSpPr>
      </xdr:nvSpPr>
      <xdr:spPr bwMode="auto">
        <a:xfrm>
          <a:off x="56697" y="16325850"/>
          <a:ext cx="6380737" cy="1600200"/>
        </a:xfrm>
        <a:prstGeom prst="flowChartDecision">
          <a:avLst/>
        </a:prstGeom>
        <a:solidFill>
          <a:srgbClr val="0070C0">
            <a:alpha val="9020"/>
          </a:srgbClr>
        </a:solidFill>
        <a:ln w="25400">
          <a:solidFill>
            <a:srgbClr val="243F60"/>
          </a:solidFill>
          <a:miter lim="800000"/>
          <a:headEnd/>
          <a:tailEnd/>
        </a:ln>
      </xdr:spPr>
      <xdr:txBody>
        <a:bodyPr vert="horz" wrap="square" lIns="0" tIns="0" rIns="0" bIns="0" numCol="1" anchor="ctr" anchorCtr="0" compatLnSpc="1">
          <a:prstTxWarp prst="textNoShape">
            <a:avLst/>
          </a:prstTxWarp>
        </a:bodyPr>
        <a:lstStyle>
          <a:defPPr>
            <a:defRPr lang="en-US"/>
          </a:defPPr>
          <a:lvl1pPr marL="0" algn="l" defTabSz="1280160" rtl="0" eaLnBrk="1" latinLnBrk="0" hangingPunct="1">
            <a:defRPr sz="2500" kern="1200">
              <a:solidFill>
                <a:schemeClr val="tx1"/>
              </a:solidFill>
              <a:latin typeface="+mn-lt"/>
              <a:ea typeface="+mn-ea"/>
              <a:cs typeface="+mn-cs"/>
            </a:defRPr>
          </a:lvl1pPr>
          <a:lvl2pPr marL="640080" algn="l" defTabSz="1280160" rtl="0" eaLnBrk="1" latinLnBrk="0" hangingPunct="1">
            <a:defRPr sz="2500" kern="1200">
              <a:solidFill>
                <a:schemeClr val="tx1"/>
              </a:solidFill>
              <a:latin typeface="+mn-lt"/>
              <a:ea typeface="+mn-ea"/>
              <a:cs typeface="+mn-cs"/>
            </a:defRPr>
          </a:lvl2pPr>
          <a:lvl3pPr marL="1280160" algn="l" defTabSz="1280160" rtl="0" eaLnBrk="1" latinLnBrk="0" hangingPunct="1">
            <a:defRPr sz="2500" kern="1200">
              <a:solidFill>
                <a:schemeClr val="tx1"/>
              </a:solidFill>
              <a:latin typeface="+mn-lt"/>
              <a:ea typeface="+mn-ea"/>
              <a:cs typeface="+mn-cs"/>
            </a:defRPr>
          </a:lvl3pPr>
          <a:lvl4pPr marL="1920240" algn="l" defTabSz="1280160" rtl="0" eaLnBrk="1" latinLnBrk="0" hangingPunct="1">
            <a:defRPr sz="2500" kern="1200">
              <a:solidFill>
                <a:schemeClr val="tx1"/>
              </a:solidFill>
              <a:latin typeface="+mn-lt"/>
              <a:ea typeface="+mn-ea"/>
              <a:cs typeface="+mn-cs"/>
            </a:defRPr>
          </a:lvl4pPr>
          <a:lvl5pPr marL="2560320" algn="l" defTabSz="1280160" rtl="0" eaLnBrk="1" latinLnBrk="0" hangingPunct="1">
            <a:defRPr sz="2500" kern="1200">
              <a:solidFill>
                <a:schemeClr val="tx1"/>
              </a:solidFill>
              <a:latin typeface="+mn-lt"/>
              <a:ea typeface="+mn-ea"/>
              <a:cs typeface="+mn-cs"/>
            </a:defRPr>
          </a:lvl5pPr>
          <a:lvl6pPr marL="3200400" algn="l" defTabSz="1280160" rtl="0" eaLnBrk="1" latinLnBrk="0" hangingPunct="1">
            <a:defRPr sz="2500" kern="1200">
              <a:solidFill>
                <a:schemeClr val="tx1"/>
              </a:solidFill>
              <a:latin typeface="+mn-lt"/>
              <a:ea typeface="+mn-ea"/>
              <a:cs typeface="+mn-cs"/>
            </a:defRPr>
          </a:lvl6pPr>
          <a:lvl7pPr marL="3840480" algn="l" defTabSz="1280160" rtl="0" eaLnBrk="1" latinLnBrk="0" hangingPunct="1">
            <a:defRPr sz="2500" kern="1200">
              <a:solidFill>
                <a:schemeClr val="tx1"/>
              </a:solidFill>
              <a:latin typeface="+mn-lt"/>
              <a:ea typeface="+mn-ea"/>
              <a:cs typeface="+mn-cs"/>
            </a:defRPr>
          </a:lvl7pPr>
          <a:lvl8pPr marL="4480560" algn="l" defTabSz="1280160" rtl="0" eaLnBrk="1" latinLnBrk="0" hangingPunct="1">
            <a:defRPr sz="2500" kern="1200">
              <a:solidFill>
                <a:schemeClr val="tx1"/>
              </a:solidFill>
              <a:latin typeface="+mn-lt"/>
              <a:ea typeface="+mn-ea"/>
              <a:cs typeface="+mn-cs"/>
            </a:defRPr>
          </a:lvl8pPr>
          <a:lvl9pPr marL="5120640" algn="l" defTabSz="1280160" rtl="0" eaLnBrk="1" latinLnBrk="0" hangingPunct="1">
            <a:defRPr sz="2500" kern="1200">
              <a:solidFill>
                <a:schemeClr val="tx1"/>
              </a:solidFill>
              <a:latin typeface="+mn-lt"/>
              <a:ea typeface="+mn-ea"/>
              <a:cs typeface="+mn-cs"/>
            </a:defRPr>
          </a:lvl9pPr>
        </a:lstStyle>
        <a:p>
          <a:pPr marL="0" indent="0" algn="ctr" defTabSz="1280160" rtl="0" eaLnBrk="1" fontAlgn="base" latinLnBrk="0" hangingPunct="1">
            <a:spcBef>
              <a:spcPct val="0"/>
            </a:spcBef>
            <a:spcAft>
              <a:spcPct val="0"/>
            </a:spcAft>
          </a:pPr>
          <a:endParaRPr lang="en-US" altLang="en-US" sz="1200" b="1" kern="1200">
            <a:solidFill>
              <a:schemeClr val="bg1"/>
            </a:solidFill>
            <a:latin typeface="Arial" pitchFamily="34" charset="0"/>
            <a:ea typeface="+mn-ea"/>
            <a:cs typeface="Arial" pitchFamily="34" charset="0"/>
          </a:endParaRPr>
        </a:p>
      </xdr:txBody>
    </xdr:sp>
    <xdr:clientData/>
  </xdr:twoCellAnchor>
  <xdr:twoCellAnchor>
    <xdr:from>
      <xdr:col>0</xdr:col>
      <xdr:colOff>19053</xdr:colOff>
      <xdr:row>33</xdr:row>
      <xdr:rowOff>0</xdr:rowOff>
    </xdr:from>
    <xdr:to>
      <xdr:col>1</xdr:col>
      <xdr:colOff>3744057</xdr:colOff>
      <xdr:row>38</xdr:row>
      <xdr:rowOff>0</xdr:rowOff>
    </xdr:to>
    <xdr:sp macro="" textlink="">
      <xdr:nvSpPr>
        <xdr:cNvPr id="16" name="Flowchart: Decision 15">
          <a:extLst>
            <a:ext uri="{FF2B5EF4-FFF2-40B4-BE49-F238E27FC236}">
              <a16:creationId xmlns="" xmlns:a16="http://schemas.microsoft.com/office/drawing/2014/main" id="{00000000-0008-0000-0500-00000B000000}"/>
            </a:ext>
          </a:extLst>
        </xdr:cNvPr>
        <xdr:cNvSpPr>
          <a:spLocks noChangeArrowheads="1"/>
        </xdr:cNvSpPr>
      </xdr:nvSpPr>
      <xdr:spPr bwMode="auto">
        <a:xfrm>
          <a:off x="19053" y="12782550"/>
          <a:ext cx="6411054" cy="2847975"/>
        </a:xfrm>
        <a:prstGeom prst="flowChartDecision">
          <a:avLst/>
        </a:prstGeom>
        <a:solidFill>
          <a:srgbClr val="0070C0">
            <a:alpha val="9020"/>
          </a:srgbClr>
        </a:solidFill>
        <a:ln w="25400">
          <a:solidFill>
            <a:srgbClr val="243F60"/>
          </a:solidFill>
          <a:miter lim="800000"/>
          <a:headEnd/>
          <a:tailEnd/>
        </a:ln>
      </xdr:spPr>
      <xdr:txBody>
        <a:bodyPr vert="horz" wrap="square" lIns="0" tIns="0" rIns="0" bIns="0" numCol="1" anchor="ctr" anchorCtr="0" compatLnSpc="1">
          <a:prstTxWarp prst="textNoShape">
            <a:avLst/>
          </a:prstTxWarp>
        </a:bodyPr>
        <a:lstStyle>
          <a:defPPr>
            <a:defRPr lang="en-US"/>
          </a:defPPr>
          <a:lvl1pPr marL="0" algn="l" defTabSz="1280160" rtl="0" eaLnBrk="1" latinLnBrk="0" hangingPunct="1">
            <a:defRPr sz="2500" kern="1200">
              <a:solidFill>
                <a:schemeClr val="tx1"/>
              </a:solidFill>
              <a:latin typeface="+mn-lt"/>
              <a:ea typeface="+mn-ea"/>
              <a:cs typeface="+mn-cs"/>
            </a:defRPr>
          </a:lvl1pPr>
          <a:lvl2pPr marL="640080" algn="l" defTabSz="1280160" rtl="0" eaLnBrk="1" latinLnBrk="0" hangingPunct="1">
            <a:defRPr sz="2500" kern="1200">
              <a:solidFill>
                <a:schemeClr val="tx1"/>
              </a:solidFill>
              <a:latin typeface="+mn-lt"/>
              <a:ea typeface="+mn-ea"/>
              <a:cs typeface="+mn-cs"/>
            </a:defRPr>
          </a:lvl2pPr>
          <a:lvl3pPr marL="1280160" algn="l" defTabSz="1280160" rtl="0" eaLnBrk="1" latinLnBrk="0" hangingPunct="1">
            <a:defRPr sz="2500" kern="1200">
              <a:solidFill>
                <a:schemeClr val="tx1"/>
              </a:solidFill>
              <a:latin typeface="+mn-lt"/>
              <a:ea typeface="+mn-ea"/>
              <a:cs typeface="+mn-cs"/>
            </a:defRPr>
          </a:lvl3pPr>
          <a:lvl4pPr marL="1920240" algn="l" defTabSz="1280160" rtl="0" eaLnBrk="1" latinLnBrk="0" hangingPunct="1">
            <a:defRPr sz="2500" kern="1200">
              <a:solidFill>
                <a:schemeClr val="tx1"/>
              </a:solidFill>
              <a:latin typeface="+mn-lt"/>
              <a:ea typeface="+mn-ea"/>
              <a:cs typeface="+mn-cs"/>
            </a:defRPr>
          </a:lvl4pPr>
          <a:lvl5pPr marL="2560320" algn="l" defTabSz="1280160" rtl="0" eaLnBrk="1" latinLnBrk="0" hangingPunct="1">
            <a:defRPr sz="2500" kern="1200">
              <a:solidFill>
                <a:schemeClr val="tx1"/>
              </a:solidFill>
              <a:latin typeface="+mn-lt"/>
              <a:ea typeface="+mn-ea"/>
              <a:cs typeface="+mn-cs"/>
            </a:defRPr>
          </a:lvl5pPr>
          <a:lvl6pPr marL="3200400" algn="l" defTabSz="1280160" rtl="0" eaLnBrk="1" latinLnBrk="0" hangingPunct="1">
            <a:defRPr sz="2500" kern="1200">
              <a:solidFill>
                <a:schemeClr val="tx1"/>
              </a:solidFill>
              <a:latin typeface="+mn-lt"/>
              <a:ea typeface="+mn-ea"/>
              <a:cs typeface="+mn-cs"/>
            </a:defRPr>
          </a:lvl6pPr>
          <a:lvl7pPr marL="3840480" algn="l" defTabSz="1280160" rtl="0" eaLnBrk="1" latinLnBrk="0" hangingPunct="1">
            <a:defRPr sz="2500" kern="1200">
              <a:solidFill>
                <a:schemeClr val="tx1"/>
              </a:solidFill>
              <a:latin typeface="+mn-lt"/>
              <a:ea typeface="+mn-ea"/>
              <a:cs typeface="+mn-cs"/>
            </a:defRPr>
          </a:lvl7pPr>
          <a:lvl8pPr marL="4480560" algn="l" defTabSz="1280160" rtl="0" eaLnBrk="1" latinLnBrk="0" hangingPunct="1">
            <a:defRPr sz="2500" kern="1200">
              <a:solidFill>
                <a:schemeClr val="tx1"/>
              </a:solidFill>
              <a:latin typeface="+mn-lt"/>
              <a:ea typeface="+mn-ea"/>
              <a:cs typeface="+mn-cs"/>
            </a:defRPr>
          </a:lvl8pPr>
          <a:lvl9pPr marL="5120640" algn="l" defTabSz="1280160" rtl="0" eaLnBrk="1" latinLnBrk="0" hangingPunct="1">
            <a:defRPr sz="2500" kern="1200">
              <a:solidFill>
                <a:schemeClr val="tx1"/>
              </a:solidFill>
              <a:latin typeface="+mn-lt"/>
              <a:ea typeface="+mn-ea"/>
              <a:cs typeface="+mn-cs"/>
            </a:defRPr>
          </a:lvl9pPr>
        </a:lstStyle>
        <a:p>
          <a:pPr marL="0" indent="0" algn="ctr" defTabSz="1280160" rtl="0" eaLnBrk="1" fontAlgn="base" latinLnBrk="0" hangingPunct="1">
            <a:spcBef>
              <a:spcPct val="0"/>
            </a:spcBef>
            <a:spcAft>
              <a:spcPct val="0"/>
            </a:spcAft>
          </a:pPr>
          <a:endParaRPr lang="en-US" altLang="en-US" sz="1200" b="1" kern="1200">
            <a:solidFill>
              <a:schemeClr val="bg1"/>
            </a:solidFill>
            <a:latin typeface="Arial" pitchFamily="34" charset="0"/>
            <a:ea typeface="+mn-ea"/>
            <a:cs typeface="Arial" pitchFamily="34" charset="0"/>
          </a:endParaRPr>
        </a:p>
      </xdr:txBody>
    </xdr:sp>
    <xdr:clientData/>
  </xdr:twoCellAnchor>
  <xdr:twoCellAnchor>
    <xdr:from>
      <xdr:col>0</xdr:col>
      <xdr:colOff>19053</xdr:colOff>
      <xdr:row>28</xdr:row>
      <xdr:rowOff>12687</xdr:rowOff>
    </xdr:from>
    <xdr:to>
      <xdr:col>1</xdr:col>
      <xdr:colOff>3766038</xdr:colOff>
      <xdr:row>30</xdr:row>
      <xdr:rowOff>256442</xdr:rowOff>
    </xdr:to>
    <xdr:sp macro="" textlink="">
      <xdr:nvSpPr>
        <xdr:cNvPr id="17" name="Flowchart: Decision 16">
          <a:extLst>
            <a:ext uri="{FF2B5EF4-FFF2-40B4-BE49-F238E27FC236}">
              <a16:creationId xmlns="" xmlns:a16="http://schemas.microsoft.com/office/drawing/2014/main" id="{00000000-0008-0000-0500-00000B000000}"/>
            </a:ext>
          </a:extLst>
        </xdr:cNvPr>
        <xdr:cNvSpPr>
          <a:spLocks noChangeArrowheads="1"/>
        </xdr:cNvSpPr>
      </xdr:nvSpPr>
      <xdr:spPr bwMode="auto">
        <a:xfrm>
          <a:off x="19053" y="10737837"/>
          <a:ext cx="6433035" cy="1253405"/>
        </a:xfrm>
        <a:prstGeom prst="flowChartDecision">
          <a:avLst/>
        </a:prstGeom>
        <a:solidFill>
          <a:srgbClr val="0070C0">
            <a:alpha val="9020"/>
          </a:srgbClr>
        </a:solidFill>
        <a:ln w="25400">
          <a:solidFill>
            <a:srgbClr val="243F60"/>
          </a:solidFill>
          <a:miter lim="800000"/>
          <a:headEnd/>
          <a:tailEnd/>
        </a:ln>
      </xdr:spPr>
      <xdr:txBody>
        <a:bodyPr vert="horz" wrap="square" lIns="0" tIns="0" rIns="0" bIns="0" numCol="1" anchor="ctr" anchorCtr="0" compatLnSpc="1">
          <a:prstTxWarp prst="textNoShape">
            <a:avLst/>
          </a:prstTxWarp>
        </a:bodyPr>
        <a:lstStyle>
          <a:defPPr>
            <a:defRPr lang="en-US"/>
          </a:defPPr>
          <a:lvl1pPr marL="0" algn="l" defTabSz="1280160" rtl="0" eaLnBrk="1" latinLnBrk="0" hangingPunct="1">
            <a:defRPr sz="2500" kern="1200">
              <a:solidFill>
                <a:schemeClr val="tx1"/>
              </a:solidFill>
              <a:latin typeface="+mn-lt"/>
              <a:ea typeface="+mn-ea"/>
              <a:cs typeface="+mn-cs"/>
            </a:defRPr>
          </a:lvl1pPr>
          <a:lvl2pPr marL="640080" algn="l" defTabSz="1280160" rtl="0" eaLnBrk="1" latinLnBrk="0" hangingPunct="1">
            <a:defRPr sz="2500" kern="1200">
              <a:solidFill>
                <a:schemeClr val="tx1"/>
              </a:solidFill>
              <a:latin typeface="+mn-lt"/>
              <a:ea typeface="+mn-ea"/>
              <a:cs typeface="+mn-cs"/>
            </a:defRPr>
          </a:lvl2pPr>
          <a:lvl3pPr marL="1280160" algn="l" defTabSz="1280160" rtl="0" eaLnBrk="1" latinLnBrk="0" hangingPunct="1">
            <a:defRPr sz="2500" kern="1200">
              <a:solidFill>
                <a:schemeClr val="tx1"/>
              </a:solidFill>
              <a:latin typeface="+mn-lt"/>
              <a:ea typeface="+mn-ea"/>
              <a:cs typeface="+mn-cs"/>
            </a:defRPr>
          </a:lvl3pPr>
          <a:lvl4pPr marL="1920240" algn="l" defTabSz="1280160" rtl="0" eaLnBrk="1" latinLnBrk="0" hangingPunct="1">
            <a:defRPr sz="2500" kern="1200">
              <a:solidFill>
                <a:schemeClr val="tx1"/>
              </a:solidFill>
              <a:latin typeface="+mn-lt"/>
              <a:ea typeface="+mn-ea"/>
              <a:cs typeface="+mn-cs"/>
            </a:defRPr>
          </a:lvl4pPr>
          <a:lvl5pPr marL="2560320" algn="l" defTabSz="1280160" rtl="0" eaLnBrk="1" latinLnBrk="0" hangingPunct="1">
            <a:defRPr sz="2500" kern="1200">
              <a:solidFill>
                <a:schemeClr val="tx1"/>
              </a:solidFill>
              <a:latin typeface="+mn-lt"/>
              <a:ea typeface="+mn-ea"/>
              <a:cs typeface="+mn-cs"/>
            </a:defRPr>
          </a:lvl5pPr>
          <a:lvl6pPr marL="3200400" algn="l" defTabSz="1280160" rtl="0" eaLnBrk="1" latinLnBrk="0" hangingPunct="1">
            <a:defRPr sz="2500" kern="1200">
              <a:solidFill>
                <a:schemeClr val="tx1"/>
              </a:solidFill>
              <a:latin typeface="+mn-lt"/>
              <a:ea typeface="+mn-ea"/>
              <a:cs typeface="+mn-cs"/>
            </a:defRPr>
          </a:lvl6pPr>
          <a:lvl7pPr marL="3840480" algn="l" defTabSz="1280160" rtl="0" eaLnBrk="1" latinLnBrk="0" hangingPunct="1">
            <a:defRPr sz="2500" kern="1200">
              <a:solidFill>
                <a:schemeClr val="tx1"/>
              </a:solidFill>
              <a:latin typeface="+mn-lt"/>
              <a:ea typeface="+mn-ea"/>
              <a:cs typeface="+mn-cs"/>
            </a:defRPr>
          </a:lvl7pPr>
          <a:lvl8pPr marL="4480560" algn="l" defTabSz="1280160" rtl="0" eaLnBrk="1" latinLnBrk="0" hangingPunct="1">
            <a:defRPr sz="2500" kern="1200">
              <a:solidFill>
                <a:schemeClr val="tx1"/>
              </a:solidFill>
              <a:latin typeface="+mn-lt"/>
              <a:ea typeface="+mn-ea"/>
              <a:cs typeface="+mn-cs"/>
            </a:defRPr>
          </a:lvl8pPr>
          <a:lvl9pPr marL="5120640" algn="l" defTabSz="1280160" rtl="0" eaLnBrk="1" latinLnBrk="0" hangingPunct="1">
            <a:defRPr sz="2500" kern="1200">
              <a:solidFill>
                <a:schemeClr val="tx1"/>
              </a:solidFill>
              <a:latin typeface="+mn-lt"/>
              <a:ea typeface="+mn-ea"/>
              <a:cs typeface="+mn-cs"/>
            </a:defRPr>
          </a:lvl9pPr>
        </a:lstStyle>
        <a:p>
          <a:pPr marL="0" indent="0" algn="ctr" defTabSz="1280160" rtl="0" eaLnBrk="1" fontAlgn="base" latinLnBrk="0" hangingPunct="1">
            <a:spcBef>
              <a:spcPct val="0"/>
            </a:spcBef>
            <a:spcAft>
              <a:spcPct val="0"/>
            </a:spcAft>
          </a:pPr>
          <a:endParaRPr lang="en-US" altLang="en-US" sz="1200" b="1" kern="1200">
            <a:solidFill>
              <a:schemeClr val="bg1"/>
            </a:solidFill>
            <a:latin typeface="Arial" pitchFamily="34" charset="0"/>
            <a:ea typeface="+mn-ea"/>
            <a:cs typeface="Arial" pitchFamily="34" charset="0"/>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225425</xdr:colOff>
      <xdr:row>2</xdr:row>
      <xdr:rowOff>5291</xdr:rowOff>
    </xdr:from>
    <xdr:to>
      <xdr:col>3</xdr:col>
      <xdr:colOff>1799493</xdr:colOff>
      <xdr:row>5</xdr:row>
      <xdr:rowOff>128</xdr:rowOff>
    </xdr:to>
    <xdr:pic>
      <xdr:nvPicPr>
        <xdr:cNvPr id="2" name="Picture 1">
          <a:extLst>
            <a:ext uri="{FF2B5EF4-FFF2-40B4-BE49-F238E27FC236}">
              <a16:creationId xmlns="" xmlns:a16="http://schemas.microsoft.com/office/drawing/2014/main" id="{00000000-0008-0000-0300-000019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236325" y="1091141"/>
          <a:ext cx="1574068" cy="994962"/>
        </a:xfrm>
        <a:prstGeom prst="rect">
          <a:avLst/>
        </a:prstGeom>
      </xdr:spPr>
    </xdr:pic>
    <xdr:clientData/>
  </xdr:twoCellAnchor>
  <xdr:twoCellAnchor>
    <xdr:from>
      <xdr:col>4</xdr:col>
      <xdr:colOff>183619</xdr:colOff>
      <xdr:row>2</xdr:row>
      <xdr:rowOff>6946</xdr:rowOff>
    </xdr:from>
    <xdr:to>
      <xdr:col>4</xdr:col>
      <xdr:colOff>1730375</xdr:colOff>
      <xdr:row>4</xdr:row>
      <xdr:rowOff>315464</xdr:rowOff>
    </xdr:to>
    <xdr:pic>
      <xdr:nvPicPr>
        <xdr:cNvPr id="3" name="Picture 2">
          <a:extLst>
            <a:ext uri="{FF2B5EF4-FFF2-40B4-BE49-F238E27FC236}">
              <a16:creationId xmlns="" xmlns:a16="http://schemas.microsoft.com/office/drawing/2014/main" id="{00000000-0008-0000-0300-00001A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3280494" y="1092796"/>
          <a:ext cx="1546756" cy="975268"/>
        </a:xfrm>
        <a:prstGeom prst="rect">
          <a:avLst/>
        </a:prstGeom>
      </xdr:spPr>
    </xdr:pic>
    <xdr:clientData/>
  </xdr:twoCellAnchor>
  <xdr:twoCellAnchor>
    <xdr:from>
      <xdr:col>5</xdr:col>
      <xdr:colOff>150801</xdr:colOff>
      <xdr:row>2</xdr:row>
      <xdr:rowOff>15875</xdr:rowOff>
    </xdr:from>
    <xdr:to>
      <xdr:col>5</xdr:col>
      <xdr:colOff>1729094</xdr:colOff>
      <xdr:row>4</xdr:row>
      <xdr:rowOff>336632</xdr:rowOff>
    </xdr:to>
    <xdr:pic>
      <xdr:nvPicPr>
        <xdr:cNvPr id="4" name="Picture 3">
          <a:extLst>
            <a:ext uri="{FF2B5EF4-FFF2-40B4-BE49-F238E27FC236}">
              <a16:creationId xmlns="" xmlns:a16="http://schemas.microsoft.com/office/drawing/2014/main" id="{00000000-0008-0000-0300-00001B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5105051" y="1101725"/>
          <a:ext cx="1578293" cy="987507"/>
        </a:xfrm>
        <a:prstGeom prst="rect">
          <a:avLst/>
        </a:prstGeom>
      </xdr:spPr>
    </xdr:pic>
    <xdr:clientData/>
  </xdr:twoCellAnchor>
  <xdr:twoCellAnchor>
    <xdr:from>
      <xdr:col>6</xdr:col>
      <xdr:colOff>239261</xdr:colOff>
      <xdr:row>2</xdr:row>
      <xdr:rowOff>13231</xdr:rowOff>
    </xdr:from>
    <xdr:to>
      <xdr:col>6</xdr:col>
      <xdr:colOff>1795032</xdr:colOff>
      <xdr:row>4</xdr:row>
      <xdr:rowOff>322995</xdr:rowOff>
    </xdr:to>
    <xdr:pic>
      <xdr:nvPicPr>
        <xdr:cNvPr id="5" name="Picture 4">
          <a:extLst>
            <a:ext uri="{FF2B5EF4-FFF2-40B4-BE49-F238E27FC236}">
              <a16:creationId xmlns="" xmlns:a16="http://schemas.microsoft.com/office/drawing/2014/main" id="{00000000-0008-0000-0300-00001C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17050886" y="1099081"/>
          <a:ext cx="1555771" cy="976514"/>
        </a:xfrm>
        <a:prstGeom prst="rect">
          <a:avLst/>
        </a:prstGeom>
      </xdr:spPr>
    </xdr:pic>
    <xdr:clientData/>
  </xdr:twoCellAnchor>
  <xdr:twoCellAnchor>
    <xdr:from>
      <xdr:col>8</xdr:col>
      <xdr:colOff>190494</xdr:colOff>
      <xdr:row>2</xdr:row>
      <xdr:rowOff>7938</xdr:rowOff>
    </xdr:from>
    <xdr:to>
      <xdr:col>8</xdr:col>
      <xdr:colOff>1756073</xdr:colOff>
      <xdr:row>4</xdr:row>
      <xdr:rowOff>322353</xdr:rowOff>
    </xdr:to>
    <xdr:pic>
      <xdr:nvPicPr>
        <xdr:cNvPr id="6" name="Picture 5">
          <a:extLst>
            <a:ext uri="{FF2B5EF4-FFF2-40B4-BE49-F238E27FC236}">
              <a16:creationId xmlns="" xmlns:a16="http://schemas.microsoft.com/office/drawing/2014/main" id="{00000000-0008-0000-0300-00001D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21107394" y="1093788"/>
          <a:ext cx="1565579" cy="981165"/>
        </a:xfrm>
        <a:prstGeom prst="rect">
          <a:avLst/>
        </a:prstGeom>
      </xdr:spPr>
    </xdr:pic>
    <xdr:clientData/>
  </xdr:twoCellAnchor>
  <xdr:twoCellAnchor>
    <xdr:from>
      <xdr:col>10</xdr:col>
      <xdr:colOff>262963</xdr:colOff>
      <xdr:row>2</xdr:row>
      <xdr:rowOff>7938</xdr:rowOff>
    </xdr:from>
    <xdr:to>
      <xdr:col>10</xdr:col>
      <xdr:colOff>1844606</xdr:colOff>
      <xdr:row>4</xdr:row>
      <xdr:rowOff>326047</xdr:rowOff>
    </xdr:to>
    <xdr:pic>
      <xdr:nvPicPr>
        <xdr:cNvPr id="7" name="Picture 6">
          <a:extLst>
            <a:ext uri="{FF2B5EF4-FFF2-40B4-BE49-F238E27FC236}">
              <a16:creationId xmlns="" xmlns:a16="http://schemas.microsoft.com/office/drawing/2014/main" id="{00000000-0008-0000-0300-00001E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22802850" y="1093788"/>
          <a:ext cx="0" cy="984859"/>
        </a:xfrm>
        <a:prstGeom prst="rect">
          <a:avLst/>
        </a:prstGeom>
      </xdr:spPr>
    </xdr:pic>
    <xdr:clientData/>
  </xdr:twoCellAnchor>
  <xdr:twoCellAnchor>
    <xdr:from>
      <xdr:col>11</xdr:col>
      <xdr:colOff>229671</xdr:colOff>
      <xdr:row>2</xdr:row>
      <xdr:rowOff>12227</xdr:rowOff>
    </xdr:from>
    <xdr:to>
      <xdr:col>11</xdr:col>
      <xdr:colOff>1801295</xdr:colOff>
      <xdr:row>4</xdr:row>
      <xdr:rowOff>320756</xdr:rowOff>
    </xdr:to>
    <xdr:pic>
      <xdr:nvPicPr>
        <xdr:cNvPr id="8" name="Picture 7">
          <a:extLst>
            <a:ext uri="{FF2B5EF4-FFF2-40B4-BE49-F238E27FC236}">
              <a16:creationId xmlns="" xmlns:a16="http://schemas.microsoft.com/office/drawing/2014/main" id="{00000000-0008-0000-0300-00001F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22802850" y="1098077"/>
          <a:ext cx="0" cy="975279"/>
        </a:xfrm>
        <a:prstGeom prst="rect">
          <a:avLst/>
        </a:prstGeom>
      </xdr:spPr>
    </xdr:pic>
    <xdr:clientData/>
  </xdr:twoCellAnchor>
  <xdr:twoCellAnchor>
    <xdr:from>
      <xdr:col>7</xdr:col>
      <xdr:colOff>267891</xdr:colOff>
      <xdr:row>2</xdr:row>
      <xdr:rowOff>7312</xdr:rowOff>
    </xdr:from>
    <xdr:to>
      <xdr:col>7</xdr:col>
      <xdr:colOff>1873394</xdr:colOff>
      <xdr:row>4</xdr:row>
      <xdr:rowOff>326684</xdr:rowOff>
    </xdr:to>
    <xdr:pic>
      <xdr:nvPicPr>
        <xdr:cNvPr id="9" name="Picture 8">
          <a:extLst>
            <a:ext uri="{FF2B5EF4-FFF2-40B4-BE49-F238E27FC236}">
              <a16:creationId xmlns="" xmlns:a16="http://schemas.microsoft.com/office/drawing/2014/main" id="{00000000-0008-0000-0300-000024000000}"/>
            </a:ext>
          </a:extLst>
        </xdr:cNvPr>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18984516" y="1093162"/>
          <a:ext cx="1605503" cy="986122"/>
        </a:xfrm>
        <a:prstGeom prst="rect">
          <a:avLst/>
        </a:prstGeom>
      </xdr:spPr>
    </xdr:pic>
    <xdr:clientData/>
  </xdr:twoCellAnchor>
  <xdr:twoCellAnchor>
    <xdr:from>
      <xdr:col>9</xdr:col>
      <xdr:colOff>0</xdr:colOff>
      <xdr:row>2</xdr:row>
      <xdr:rowOff>5055</xdr:rowOff>
    </xdr:from>
    <xdr:to>
      <xdr:col>9</xdr:col>
      <xdr:colOff>0</xdr:colOff>
      <xdr:row>5</xdr:row>
      <xdr:rowOff>4143</xdr:rowOff>
    </xdr:to>
    <xdr:grpSp>
      <xdr:nvGrpSpPr>
        <xdr:cNvPr id="10" name="Group 9">
          <a:extLst>
            <a:ext uri="{FF2B5EF4-FFF2-40B4-BE49-F238E27FC236}">
              <a16:creationId xmlns="" xmlns:a16="http://schemas.microsoft.com/office/drawing/2014/main" id="{00000000-0008-0000-0300-000025000000}"/>
            </a:ext>
          </a:extLst>
        </xdr:cNvPr>
        <xdr:cNvGrpSpPr/>
      </xdr:nvGrpSpPr>
      <xdr:grpSpPr>
        <a:xfrm>
          <a:off x="22796500" y="1100430"/>
          <a:ext cx="0" cy="999213"/>
          <a:chOff x="21779107" y="1073511"/>
          <a:chExt cx="1685207" cy="1013705"/>
        </a:xfrm>
      </xdr:grpSpPr>
      <xdr:pic>
        <xdr:nvPicPr>
          <xdr:cNvPr id="11" name="Picture 10">
            <a:extLst>
              <a:ext uri="{FF2B5EF4-FFF2-40B4-BE49-F238E27FC236}">
                <a16:creationId xmlns="" xmlns:a16="http://schemas.microsoft.com/office/drawing/2014/main" id="{00000000-0008-0000-0300-000026000000}"/>
              </a:ext>
            </a:extLst>
          </xdr:cNvPr>
          <xdr:cNvPicPr>
            <a:picLocks noChangeAspect="1"/>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21779107" y="1076740"/>
            <a:ext cx="1684291" cy="1009787"/>
          </a:xfrm>
          <a:prstGeom prst="rect">
            <a:avLst/>
          </a:prstGeom>
        </xdr:spPr>
      </xdr:pic>
      <xdr:pic>
        <xdr:nvPicPr>
          <xdr:cNvPr id="12" name="Picture 11">
            <a:extLst>
              <a:ext uri="{FF2B5EF4-FFF2-40B4-BE49-F238E27FC236}">
                <a16:creationId xmlns="" xmlns:a16="http://schemas.microsoft.com/office/drawing/2014/main" id="{00000000-0008-0000-0300-000027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21780022" y="1073511"/>
            <a:ext cx="1684292" cy="1013705"/>
          </a:xfrm>
          <a:prstGeom prst="rtTriangle">
            <a:avLst/>
          </a:prstGeom>
        </xdr:spPr>
      </xdr:pic>
    </xdr:grpSp>
    <xdr:clientData/>
  </xdr:twoCellAnchor>
  <xdr:twoCellAnchor>
    <xdr:from>
      <xdr:col>0</xdr:col>
      <xdr:colOff>18594</xdr:colOff>
      <xdr:row>47</xdr:row>
      <xdr:rowOff>14043</xdr:rowOff>
    </xdr:from>
    <xdr:to>
      <xdr:col>1</xdr:col>
      <xdr:colOff>3770312</xdr:colOff>
      <xdr:row>51</xdr:row>
      <xdr:rowOff>269264</xdr:rowOff>
    </xdr:to>
    <xdr:sp macro="" textlink="">
      <xdr:nvSpPr>
        <xdr:cNvPr id="13" name="Flowchart: Decision 12">
          <a:extLst>
            <a:ext uri="{FF2B5EF4-FFF2-40B4-BE49-F238E27FC236}">
              <a16:creationId xmlns="" xmlns:a16="http://schemas.microsoft.com/office/drawing/2014/main" id="{00000000-0008-0000-0500-00000A000000}"/>
            </a:ext>
          </a:extLst>
        </xdr:cNvPr>
        <xdr:cNvSpPr>
          <a:spLocks noChangeArrowheads="1"/>
        </xdr:cNvSpPr>
      </xdr:nvSpPr>
      <xdr:spPr bwMode="auto">
        <a:xfrm>
          <a:off x="18594" y="18644943"/>
          <a:ext cx="6437768" cy="1322021"/>
        </a:xfrm>
        <a:prstGeom prst="flowChartDecision">
          <a:avLst/>
        </a:prstGeom>
        <a:solidFill>
          <a:srgbClr val="0070C0">
            <a:alpha val="9020"/>
          </a:srgbClr>
        </a:solidFill>
        <a:ln w="25400">
          <a:solidFill>
            <a:srgbClr val="243F60"/>
          </a:solidFill>
          <a:miter lim="800000"/>
          <a:headEnd/>
          <a:tailEnd/>
        </a:ln>
      </xdr:spPr>
      <xdr:txBody>
        <a:bodyPr vert="horz" wrap="square" lIns="0" tIns="0" rIns="0" bIns="0" numCol="1" anchor="ctr" anchorCtr="0" compatLnSpc="1">
          <a:prstTxWarp prst="textNoShape">
            <a:avLst/>
          </a:prstTxWarp>
        </a:bodyPr>
        <a:lstStyle>
          <a:defPPr>
            <a:defRPr lang="en-US"/>
          </a:defPPr>
          <a:lvl1pPr marL="0" algn="l" defTabSz="1280160" rtl="0" eaLnBrk="1" latinLnBrk="0" hangingPunct="1">
            <a:defRPr sz="2500" kern="1200">
              <a:solidFill>
                <a:schemeClr val="tx1"/>
              </a:solidFill>
              <a:latin typeface="+mn-lt"/>
              <a:ea typeface="+mn-ea"/>
              <a:cs typeface="+mn-cs"/>
            </a:defRPr>
          </a:lvl1pPr>
          <a:lvl2pPr marL="640080" algn="l" defTabSz="1280160" rtl="0" eaLnBrk="1" latinLnBrk="0" hangingPunct="1">
            <a:defRPr sz="2500" kern="1200">
              <a:solidFill>
                <a:schemeClr val="tx1"/>
              </a:solidFill>
              <a:latin typeface="+mn-lt"/>
              <a:ea typeface="+mn-ea"/>
              <a:cs typeface="+mn-cs"/>
            </a:defRPr>
          </a:lvl2pPr>
          <a:lvl3pPr marL="1280160" algn="l" defTabSz="1280160" rtl="0" eaLnBrk="1" latinLnBrk="0" hangingPunct="1">
            <a:defRPr sz="2500" kern="1200">
              <a:solidFill>
                <a:schemeClr val="tx1"/>
              </a:solidFill>
              <a:latin typeface="+mn-lt"/>
              <a:ea typeface="+mn-ea"/>
              <a:cs typeface="+mn-cs"/>
            </a:defRPr>
          </a:lvl3pPr>
          <a:lvl4pPr marL="1920240" algn="l" defTabSz="1280160" rtl="0" eaLnBrk="1" latinLnBrk="0" hangingPunct="1">
            <a:defRPr sz="2500" kern="1200">
              <a:solidFill>
                <a:schemeClr val="tx1"/>
              </a:solidFill>
              <a:latin typeface="+mn-lt"/>
              <a:ea typeface="+mn-ea"/>
              <a:cs typeface="+mn-cs"/>
            </a:defRPr>
          </a:lvl4pPr>
          <a:lvl5pPr marL="2560320" algn="l" defTabSz="1280160" rtl="0" eaLnBrk="1" latinLnBrk="0" hangingPunct="1">
            <a:defRPr sz="2500" kern="1200">
              <a:solidFill>
                <a:schemeClr val="tx1"/>
              </a:solidFill>
              <a:latin typeface="+mn-lt"/>
              <a:ea typeface="+mn-ea"/>
              <a:cs typeface="+mn-cs"/>
            </a:defRPr>
          </a:lvl5pPr>
          <a:lvl6pPr marL="3200400" algn="l" defTabSz="1280160" rtl="0" eaLnBrk="1" latinLnBrk="0" hangingPunct="1">
            <a:defRPr sz="2500" kern="1200">
              <a:solidFill>
                <a:schemeClr val="tx1"/>
              </a:solidFill>
              <a:latin typeface="+mn-lt"/>
              <a:ea typeface="+mn-ea"/>
              <a:cs typeface="+mn-cs"/>
            </a:defRPr>
          </a:lvl6pPr>
          <a:lvl7pPr marL="3840480" algn="l" defTabSz="1280160" rtl="0" eaLnBrk="1" latinLnBrk="0" hangingPunct="1">
            <a:defRPr sz="2500" kern="1200">
              <a:solidFill>
                <a:schemeClr val="tx1"/>
              </a:solidFill>
              <a:latin typeface="+mn-lt"/>
              <a:ea typeface="+mn-ea"/>
              <a:cs typeface="+mn-cs"/>
            </a:defRPr>
          </a:lvl7pPr>
          <a:lvl8pPr marL="4480560" algn="l" defTabSz="1280160" rtl="0" eaLnBrk="1" latinLnBrk="0" hangingPunct="1">
            <a:defRPr sz="2500" kern="1200">
              <a:solidFill>
                <a:schemeClr val="tx1"/>
              </a:solidFill>
              <a:latin typeface="+mn-lt"/>
              <a:ea typeface="+mn-ea"/>
              <a:cs typeface="+mn-cs"/>
            </a:defRPr>
          </a:lvl8pPr>
          <a:lvl9pPr marL="5120640" algn="l" defTabSz="1280160" rtl="0" eaLnBrk="1" latinLnBrk="0" hangingPunct="1">
            <a:defRPr sz="2500" kern="1200">
              <a:solidFill>
                <a:schemeClr val="tx1"/>
              </a:solidFill>
              <a:latin typeface="+mn-lt"/>
              <a:ea typeface="+mn-ea"/>
              <a:cs typeface="+mn-cs"/>
            </a:defRPr>
          </a:lvl9pPr>
        </a:lstStyle>
        <a:p>
          <a:pPr marL="0" indent="0" algn="ctr" defTabSz="1280160" rtl="0" eaLnBrk="1" fontAlgn="base" latinLnBrk="0" hangingPunct="1">
            <a:spcBef>
              <a:spcPct val="0"/>
            </a:spcBef>
            <a:spcAft>
              <a:spcPct val="0"/>
            </a:spcAft>
          </a:pPr>
          <a:endParaRPr lang="en-US" altLang="en-US" sz="1200" b="1" kern="1200">
            <a:solidFill>
              <a:schemeClr val="bg1"/>
            </a:solidFill>
            <a:latin typeface="Arial" pitchFamily="34" charset="0"/>
            <a:ea typeface="+mn-ea"/>
            <a:cs typeface="Arial" pitchFamily="34" charset="0"/>
          </a:endParaRPr>
        </a:p>
      </xdr:txBody>
    </xdr:sp>
    <xdr:clientData/>
  </xdr:twoCellAnchor>
  <xdr:twoCellAnchor>
    <xdr:from>
      <xdr:col>0</xdr:col>
      <xdr:colOff>40821</xdr:colOff>
      <xdr:row>56</xdr:row>
      <xdr:rowOff>0</xdr:rowOff>
    </xdr:from>
    <xdr:to>
      <xdr:col>2</xdr:col>
      <xdr:colOff>340</xdr:colOff>
      <xdr:row>62</xdr:row>
      <xdr:rowOff>3402</xdr:rowOff>
    </xdr:to>
    <xdr:sp macro="" textlink="">
      <xdr:nvSpPr>
        <xdr:cNvPr id="14" name="Flowchart: Decision 13">
          <a:extLst>
            <a:ext uri="{FF2B5EF4-FFF2-40B4-BE49-F238E27FC236}">
              <a16:creationId xmlns="" xmlns:a16="http://schemas.microsoft.com/office/drawing/2014/main" id="{00000000-0008-0000-0500-000002000000}"/>
            </a:ext>
          </a:extLst>
        </xdr:cNvPr>
        <xdr:cNvSpPr>
          <a:spLocks noChangeArrowheads="1"/>
        </xdr:cNvSpPr>
      </xdr:nvSpPr>
      <xdr:spPr bwMode="auto">
        <a:xfrm>
          <a:off x="40821" y="21659850"/>
          <a:ext cx="6446044" cy="0"/>
        </a:xfrm>
        <a:prstGeom prst="flowChartDecision">
          <a:avLst/>
        </a:prstGeom>
        <a:solidFill>
          <a:srgbClr val="0070C0">
            <a:alpha val="9020"/>
          </a:srgbClr>
        </a:solidFill>
        <a:ln w="25400">
          <a:solidFill>
            <a:srgbClr val="243F60"/>
          </a:solidFill>
          <a:miter lim="800000"/>
          <a:headEnd/>
          <a:tailEnd/>
        </a:ln>
      </xdr:spPr>
      <xdr:txBody>
        <a:bodyPr vert="horz" wrap="square" lIns="0" tIns="0" rIns="0" bIns="0" numCol="1" anchor="ctr" anchorCtr="0" compatLnSpc="1">
          <a:prstTxWarp prst="textNoShape">
            <a:avLst/>
          </a:prstTxWarp>
        </a:bodyPr>
        <a:lstStyle>
          <a:defPPr>
            <a:defRPr lang="en-US"/>
          </a:defPPr>
          <a:lvl1pPr marL="0" algn="l" defTabSz="1280160" rtl="0" eaLnBrk="1" latinLnBrk="0" hangingPunct="1">
            <a:defRPr sz="2500" kern="1200">
              <a:solidFill>
                <a:schemeClr val="tx1"/>
              </a:solidFill>
              <a:latin typeface="+mn-lt"/>
              <a:ea typeface="+mn-ea"/>
              <a:cs typeface="+mn-cs"/>
            </a:defRPr>
          </a:lvl1pPr>
          <a:lvl2pPr marL="640080" algn="l" defTabSz="1280160" rtl="0" eaLnBrk="1" latinLnBrk="0" hangingPunct="1">
            <a:defRPr sz="2500" kern="1200">
              <a:solidFill>
                <a:schemeClr val="tx1"/>
              </a:solidFill>
              <a:latin typeface="+mn-lt"/>
              <a:ea typeface="+mn-ea"/>
              <a:cs typeface="+mn-cs"/>
            </a:defRPr>
          </a:lvl2pPr>
          <a:lvl3pPr marL="1280160" algn="l" defTabSz="1280160" rtl="0" eaLnBrk="1" latinLnBrk="0" hangingPunct="1">
            <a:defRPr sz="2500" kern="1200">
              <a:solidFill>
                <a:schemeClr val="tx1"/>
              </a:solidFill>
              <a:latin typeface="+mn-lt"/>
              <a:ea typeface="+mn-ea"/>
              <a:cs typeface="+mn-cs"/>
            </a:defRPr>
          </a:lvl3pPr>
          <a:lvl4pPr marL="1920240" algn="l" defTabSz="1280160" rtl="0" eaLnBrk="1" latinLnBrk="0" hangingPunct="1">
            <a:defRPr sz="2500" kern="1200">
              <a:solidFill>
                <a:schemeClr val="tx1"/>
              </a:solidFill>
              <a:latin typeface="+mn-lt"/>
              <a:ea typeface="+mn-ea"/>
              <a:cs typeface="+mn-cs"/>
            </a:defRPr>
          </a:lvl4pPr>
          <a:lvl5pPr marL="2560320" algn="l" defTabSz="1280160" rtl="0" eaLnBrk="1" latinLnBrk="0" hangingPunct="1">
            <a:defRPr sz="2500" kern="1200">
              <a:solidFill>
                <a:schemeClr val="tx1"/>
              </a:solidFill>
              <a:latin typeface="+mn-lt"/>
              <a:ea typeface="+mn-ea"/>
              <a:cs typeface="+mn-cs"/>
            </a:defRPr>
          </a:lvl5pPr>
          <a:lvl6pPr marL="3200400" algn="l" defTabSz="1280160" rtl="0" eaLnBrk="1" latinLnBrk="0" hangingPunct="1">
            <a:defRPr sz="2500" kern="1200">
              <a:solidFill>
                <a:schemeClr val="tx1"/>
              </a:solidFill>
              <a:latin typeface="+mn-lt"/>
              <a:ea typeface="+mn-ea"/>
              <a:cs typeface="+mn-cs"/>
            </a:defRPr>
          </a:lvl6pPr>
          <a:lvl7pPr marL="3840480" algn="l" defTabSz="1280160" rtl="0" eaLnBrk="1" latinLnBrk="0" hangingPunct="1">
            <a:defRPr sz="2500" kern="1200">
              <a:solidFill>
                <a:schemeClr val="tx1"/>
              </a:solidFill>
              <a:latin typeface="+mn-lt"/>
              <a:ea typeface="+mn-ea"/>
              <a:cs typeface="+mn-cs"/>
            </a:defRPr>
          </a:lvl7pPr>
          <a:lvl8pPr marL="4480560" algn="l" defTabSz="1280160" rtl="0" eaLnBrk="1" latinLnBrk="0" hangingPunct="1">
            <a:defRPr sz="2500" kern="1200">
              <a:solidFill>
                <a:schemeClr val="tx1"/>
              </a:solidFill>
              <a:latin typeface="+mn-lt"/>
              <a:ea typeface="+mn-ea"/>
              <a:cs typeface="+mn-cs"/>
            </a:defRPr>
          </a:lvl8pPr>
          <a:lvl9pPr marL="5120640" algn="l" defTabSz="1280160" rtl="0" eaLnBrk="1" latinLnBrk="0" hangingPunct="1">
            <a:defRPr sz="2500" kern="1200">
              <a:solidFill>
                <a:schemeClr val="tx1"/>
              </a:solidFill>
              <a:latin typeface="+mn-lt"/>
              <a:ea typeface="+mn-ea"/>
              <a:cs typeface="+mn-cs"/>
            </a:defRPr>
          </a:lvl9pPr>
        </a:lstStyle>
        <a:p>
          <a:pPr marL="0" indent="0" algn="ctr" defTabSz="1280160" rtl="0" eaLnBrk="1" fontAlgn="base" latinLnBrk="0" hangingPunct="1">
            <a:spcBef>
              <a:spcPct val="0"/>
            </a:spcBef>
            <a:spcAft>
              <a:spcPct val="0"/>
            </a:spcAft>
          </a:pPr>
          <a:endParaRPr lang="en-US" altLang="en-US" sz="1200" b="1" kern="1200">
            <a:solidFill>
              <a:schemeClr val="bg1"/>
            </a:solidFill>
            <a:latin typeface="Arial" pitchFamily="34" charset="0"/>
            <a:ea typeface="+mn-ea"/>
            <a:cs typeface="Arial" pitchFamily="34" charset="0"/>
          </a:endParaRPr>
        </a:p>
      </xdr:txBody>
    </xdr:sp>
    <xdr:clientData/>
  </xdr:twoCellAnchor>
  <xdr:twoCellAnchor>
    <xdr:from>
      <xdr:col>0</xdr:col>
      <xdr:colOff>56697</xdr:colOff>
      <xdr:row>39</xdr:row>
      <xdr:rowOff>0</xdr:rowOff>
    </xdr:from>
    <xdr:to>
      <xdr:col>1</xdr:col>
      <xdr:colOff>3751384</xdr:colOff>
      <xdr:row>45</xdr:row>
      <xdr:rowOff>0</xdr:rowOff>
    </xdr:to>
    <xdr:sp macro="" textlink="">
      <xdr:nvSpPr>
        <xdr:cNvPr id="15" name="Flowchart: Decision 14">
          <a:extLst>
            <a:ext uri="{FF2B5EF4-FFF2-40B4-BE49-F238E27FC236}">
              <a16:creationId xmlns="" xmlns:a16="http://schemas.microsoft.com/office/drawing/2014/main" id="{00000000-0008-0000-0500-00000A000000}"/>
            </a:ext>
          </a:extLst>
        </xdr:cNvPr>
        <xdr:cNvSpPr>
          <a:spLocks noChangeArrowheads="1"/>
        </xdr:cNvSpPr>
      </xdr:nvSpPr>
      <xdr:spPr bwMode="auto">
        <a:xfrm>
          <a:off x="56697" y="16325850"/>
          <a:ext cx="6380737" cy="1600200"/>
        </a:xfrm>
        <a:prstGeom prst="flowChartDecision">
          <a:avLst/>
        </a:prstGeom>
        <a:solidFill>
          <a:srgbClr val="0070C0">
            <a:alpha val="9020"/>
          </a:srgbClr>
        </a:solidFill>
        <a:ln w="25400">
          <a:solidFill>
            <a:srgbClr val="243F60"/>
          </a:solidFill>
          <a:miter lim="800000"/>
          <a:headEnd/>
          <a:tailEnd/>
        </a:ln>
      </xdr:spPr>
      <xdr:txBody>
        <a:bodyPr vert="horz" wrap="square" lIns="0" tIns="0" rIns="0" bIns="0" numCol="1" anchor="ctr" anchorCtr="0" compatLnSpc="1">
          <a:prstTxWarp prst="textNoShape">
            <a:avLst/>
          </a:prstTxWarp>
        </a:bodyPr>
        <a:lstStyle>
          <a:defPPr>
            <a:defRPr lang="en-US"/>
          </a:defPPr>
          <a:lvl1pPr marL="0" algn="l" defTabSz="1280160" rtl="0" eaLnBrk="1" latinLnBrk="0" hangingPunct="1">
            <a:defRPr sz="2500" kern="1200">
              <a:solidFill>
                <a:schemeClr val="tx1"/>
              </a:solidFill>
              <a:latin typeface="+mn-lt"/>
              <a:ea typeface="+mn-ea"/>
              <a:cs typeface="+mn-cs"/>
            </a:defRPr>
          </a:lvl1pPr>
          <a:lvl2pPr marL="640080" algn="l" defTabSz="1280160" rtl="0" eaLnBrk="1" latinLnBrk="0" hangingPunct="1">
            <a:defRPr sz="2500" kern="1200">
              <a:solidFill>
                <a:schemeClr val="tx1"/>
              </a:solidFill>
              <a:latin typeface="+mn-lt"/>
              <a:ea typeface="+mn-ea"/>
              <a:cs typeface="+mn-cs"/>
            </a:defRPr>
          </a:lvl2pPr>
          <a:lvl3pPr marL="1280160" algn="l" defTabSz="1280160" rtl="0" eaLnBrk="1" latinLnBrk="0" hangingPunct="1">
            <a:defRPr sz="2500" kern="1200">
              <a:solidFill>
                <a:schemeClr val="tx1"/>
              </a:solidFill>
              <a:latin typeface="+mn-lt"/>
              <a:ea typeface="+mn-ea"/>
              <a:cs typeface="+mn-cs"/>
            </a:defRPr>
          </a:lvl3pPr>
          <a:lvl4pPr marL="1920240" algn="l" defTabSz="1280160" rtl="0" eaLnBrk="1" latinLnBrk="0" hangingPunct="1">
            <a:defRPr sz="2500" kern="1200">
              <a:solidFill>
                <a:schemeClr val="tx1"/>
              </a:solidFill>
              <a:latin typeface="+mn-lt"/>
              <a:ea typeface="+mn-ea"/>
              <a:cs typeface="+mn-cs"/>
            </a:defRPr>
          </a:lvl4pPr>
          <a:lvl5pPr marL="2560320" algn="l" defTabSz="1280160" rtl="0" eaLnBrk="1" latinLnBrk="0" hangingPunct="1">
            <a:defRPr sz="2500" kern="1200">
              <a:solidFill>
                <a:schemeClr val="tx1"/>
              </a:solidFill>
              <a:latin typeface="+mn-lt"/>
              <a:ea typeface="+mn-ea"/>
              <a:cs typeface="+mn-cs"/>
            </a:defRPr>
          </a:lvl5pPr>
          <a:lvl6pPr marL="3200400" algn="l" defTabSz="1280160" rtl="0" eaLnBrk="1" latinLnBrk="0" hangingPunct="1">
            <a:defRPr sz="2500" kern="1200">
              <a:solidFill>
                <a:schemeClr val="tx1"/>
              </a:solidFill>
              <a:latin typeface="+mn-lt"/>
              <a:ea typeface="+mn-ea"/>
              <a:cs typeface="+mn-cs"/>
            </a:defRPr>
          </a:lvl6pPr>
          <a:lvl7pPr marL="3840480" algn="l" defTabSz="1280160" rtl="0" eaLnBrk="1" latinLnBrk="0" hangingPunct="1">
            <a:defRPr sz="2500" kern="1200">
              <a:solidFill>
                <a:schemeClr val="tx1"/>
              </a:solidFill>
              <a:latin typeface="+mn-lt"/>
              <a:ea typeface="+mn-ea"/>
              <a:cs typeface="+mn-cs"/>
            </a:defRPr>
          </a:lvl7pPr>
          <a:lvl8pPr marL="4480560" algn="l" defTabSz="1280160" rtl="0" eaLnBrk="1" latinLnBrk="0" hangingPunct="1">
            <a:defRPr sz="2500" kern="1200">
              <a:solidFill>
                <a:schemeClr val="tx1"/>
              </a:solidFill>
              <a:latin typeface="+mn-lt"/>
              <a:ea typeface="+mn-ea"/>
              <a:cs typeface="+mn-cs"/>
            </a:defRPr>
          </a:lvl8pPr>
          <a:lvl9pPr marL="5120640" algn="l" defTabSz="1280160" rtl="0" eaLnBrk="1" latinLnBrk="0" hangingPunct="1">
            <a:defRPr sz="2500" kern="1200">
              <a:solidFill>
                <a:schemeClr val="tx1"/>
              </a:solidFill>
              <a:latin typeface="+mn-lt"/>
              <a:ea typeface="+mn-ea"/>
              <a:cs typeface="+mn-cs"/>
            </a:defRPr>
          </a:lvl9pPr>
        </a:lstStyle>
        <a:p>
          <a:pPr marL="0" indent="0" algn="ctr" defTabSz="1280160" rtl="0" eaLnBrk="1" fontAlgn="base" latinLnBrk="0" hangingPunct="1">
            <a:spcBef>
              <a:spcPct val="0"/>
            </a:spcBef>
            <a:spcAft>
              <a:spcPct val="0"/>
            </a:spcAft>
          </a:pPr>
          <a:endParaRPr lang="en-US" altLang="en-US" sz="1200" b="1" kern="1200">
            <a:solidFill>
              <a:schemeClr val="bg1"/>
            </a:solidFill>
            <a:latin typeface="Arial" pitchFamily="34" charset="0"/>
            <a:ea typeface="+mn-ea"/>
            <a:cs typeface="Arial" pitchFamily="34" charset="0"/>
          </a:endParaRPr>
        </a:p>
      </xdr:txBody>
    </xdr:sp>
    <xdr:clientData/>
  </xdr:twoCellAnchor>
  <xdr:twoCellAnchor>
    <xdr:from>
      <xdr:col>0</xdr:col>
      <xdr:colOff>19053</xdr:colOff>
      <xdr:row>32</xdr:row>
      <xdr:rowOff>0</xdr:rowOff>
    </xdr:from>
    <xdr:to>
      <xdr:col>1</xdr:col>
      <xdr:colOff>3744057</xdr:colOff>
      <xdr:row>37</xdr:row>
      <xdr:rowOff>0</xdr:rowOff>
    </xdr:to>
    <xdr:sp macro="" textlink="">
      <xdr:nvSpPr>
        <xdr:cNvPr id="16" name="Flowchart: Decision 15">
          <a:extLst>
            <a:ext uri="{FF2B5EF4-FFF2-40B4-BE49-F238E27FC236}">
              <a16:creationId xmlns="" xmlns:a16="http://schemas.microsoft.com/office/drawing/2014/main" id="{00000000-0008-0000-0500-00000B000000}"/>
            </a:ext>
          </a:extLst>
        </xdr:cNvPr>
        <xdr:cNvSpPr>
          <a:spLocks noChangeArrowheads="1"/>
        </xdr:cNvSpPr>
      </xdr:nvSpPr>
      <xdr:spPr bwMode="auto">
        <a:xfrm>
          <a:off x="19053" y="12782550"/>
          <a:ext cx="6411054" cy="2847975"/>
        </a:xfrm>
        <a:prstGeom prst="flowChartDecision">
          <a:avLst/>
        </a:prstGeom>
        <a:solidFill>
          <a:srgbClr val="0070C0">
            <a:alpha val="9020"/>
          </a:srgbClr>
        </a:solidFill>
        <a:ln w="25400">
          <a:solidFill>
            <a:srgbClr val="243F60"/>
          </a:solidFill>
          <a:miter lim="800000"/>
          <a:headEnd/>
          <a:tailEnd/>
        </a:ln>
      </xdr:spPr>
      <xdr:txBody>
        <a:bodyPr vert="horz" wrap="square" lIns="0" tIns="0" rIns="0" bIns="0" numCol="1" anchor="ctr" anchorCtr="0" compatLnSpc="1">
          <a:prstTxWarp prst="textNoShape">
            <a:avLst/>
          </a:prstTxWarp>
        </a:bodyPr>
        <a:lstStyle>
          <a:defPPr>
            <a:defRPr lang="en-US"/>
          </a:defPPr>
          <a:lvl1pPr marL="0" algn="l" defTabSz="1280160" rtl="0" eaLnBrk="1" latinLnBrk="0" hangingPunct="1">
            <a:defRPr sz="2500" kern="1200">
              <a:solidFill>
                <a:schemeClr val="tx1"/>
              </a:solidFill>
              <a:latin typeface="+mn-lt"/>
              <a:ea typeface="+mn-ea"/>
              <a:cs typeface="+mn-cs"/>
            </a:defRPr>
          </a:lvl1pPr>
          <a:lvl2pPr marL="640080" algn="l" defTabSz="1280160" rtl="0" eaLnBrk="1" latinLnBrk="0" hangingPunct="1">
            <a:defRPr sz="2500" kern="1200">
              <a:solidFill>
                <a:schemeClr val="tx1"/>
              </a:solidFill>
              <a:latin typeface="+mn-lt"/>
              <a:ea typeface="+mn-ea"/>
              <a:cs typeface="+mn-cs"/>
            </a:defRPr>
          </a:lvl2pPr>
          <a:lvl3pPr marL="1280160" algn="l" defTabSz="1280160" rtl="0" eaLnBrk="1" latinLnBrk="0" hangingPunct="1">
            <a:defRPr sz="2500" kern="1200">
              <a:solidFill>
                <a:schemeClr val="tx1"/>
              </a:solidFill>
              <a:latin typeface="+mn-lt"/>
              <a:ea typeface="+mn-ea"/>
              <a:cs typeface="+mn-cs"/>
            </a:defRPr>
          </a:lvl3pPr>
          <a:lvl4pPr marL="1920240" algn="l" defTabSz="1280160" rtl="0" eaLnBrk="1" latinLnBrk="0" hangingPunct="1">
            <a:defRPr sz="2500" kern="1200">
              <a:solidFill>
                <a:schemeClr val="tx1"/>
              </a:solidFill>
              <a:latin typeface="+mn-lt"/>
              <a:ea typeface="+mn-ea"/>
              <a:cs typeface="+mn-cs"/>
            </a:defRPr>
          </a:lvl4pPr>
          <a:lvl5pPr marL="2560320" algn="l" defTabSz="1280160" rtl="0" eaLnBrk="1" latinLnBrk="0" hangingPunct="1">
            <a:defRPr sz="2500" kern="1200">
              <a:solidFill>
                <a:schemeClr val="tx1"/>
              </a:solidFill>
              <a:latin typeface="+mn-lt"/>
              <a:ea typeface="+mn-ea"/>
              <a:cs typeface="+mn-cs"/>
            </a:defRPr>
          </a:lvl5pPr>
          <a:lvl6pPr marL="3200400" algn="l" defTabSz="1280160" rtl="0" eaLnBrk="1" latinLnBrk="0" hangingPunct="1">
            <a:defRPr sz="2500" kern="1200">
              <a:solidFill>
                <a:schemeClr val="tx1"/>
              </a:solidFill>
              <a:latin typeface="+mn-lt"/>
              <a:ea typeface="+mn-ea"/>
              <a:cs typeface="+mn-cs"/>
            </a:defRPr>
          </a:lvl6pPr>
          <a:lvl7pPr marL="3840480" algn="l" defTabSz="1280160" rtl="0" eaLnBrk="1" latinLnBrk="0" hangingPunct="1">
            <a:defRPr sz="2500" kern="1200">
              <a:solidFill>
                <a:schemeClr val="tx1"/>
              </a:solidFill>
              <a:latin typeface="+mn-lt"/>
              <a:ea typeface="+mn-ea"/>
              <a:cs typeface="+mn-cs"/>
            </a:defRPr>
          </a:lvl7pPr>
          <a:lvl8pPr marL="4480560" algn="l" defTabSz="1280160" rtl="0" eaLnBrk="1" latinLnBrk="0" hangingPunct="1">
            <a:defRPr sz="2500" kern="1200">
              <a:solidFill>
                <a:schemeClr val="tx1"/>
              </a:solidFill>
              <a:latin typeface="+mn-lt"/>
              <a:ea typeface="+mn-ea"/>
              <a:cs typeface="+mn-cs"/>
            </a:defRPr>
          </a:lvl8pPr>
          <a:lvl9pPr marL="5120640" algn="l" defTabSz="1280160" rtl="0" eaLnBrk="1" latinLnBrk="0" hangingPunct="1">
            <a:defRPr sz="2500" kern="1200">
              <a:solidFill>
                <a:schemeClr val="tx1"/>
              </a:solidFill>
              <a:latin typeface="+mn-lt"/>
              <a:ea typeface="+mn-ea"/>
              <a:cs typeface="+mn-cs"/>
            </a:defRPr>
          </a:lvl9pPr>
        </a:lstStyle>
        <a:p>
          <a:pPr marL="0" indent="0" algn="ctr" defTabSz="1280160" rtl="0" eaLnBrk="1" fontAlgn="base" latinLnBrk="0" hangingPunct="1">
            <a:spcBef>
              <a:spcPct val="0"/>
            </a:spcBef>
            <a:spcAft>
              <a:spcPct val="0"/>
            </a:spcAft>
          </a:pPr>
          <a:endParaRPr lang="en-US" altLang="en-US" sz="1200" b="1" kern="1200">
            <a:solidFill>
              <a:schemeClr val="bg1"/>
            </a:solidFill>
            <a:latin typeface="Arial" pitchFamily="34" charset="0"/>
            <a:ea typeface="+mn-ea"/>
            <a:cs typeface="Arial" pitchFamily="34" charset="0"/>
          </a:endParaRPr>
        </a:p>
      </xdr:txBody>
    </xdr:sp>
    <xdr:clientData/>
  </xdr:twoCellAnchor>
  <xdr:twoCellAnchor>
    <xdr:from>
      <xdr:col>0</xdr:col>
      <xdr:colOff>19053</xdr:colOff>
      <xdr:row>27</xdr:row>
      <xdr:rowOff>12687</xdr:rowOff>
    </xdr:from>
    <xdr:to>
      <xdr:col>1</xdr:col>
      <xdr:colOff>3766038</xdr:colOff>
      <xdr:row>29</xdr:row>
      <xdr:rowOff>256442</xdr:rowOff>
    </xdr:to>
    <xdr:sp macro="" textlink="">
      <xdr:nvSpPr>
        <xdr:cNvPr id="17" name="Flowchart: Decision 16">
          <a:extLst>
            <a:ext uri="{FF2B5EF4-FFF2-40B4-BE49-F238E27FC236}">
              <a16:creationId xmlns="" xmlns:a16="http://schemas.microsoft.com/office/drawing/2014/main" id="{00000000-0008-0000-0500-00000B000000}"/>
            </a:ext>
          </a:extLst>
        </xdr:cNvPr>
        <xdr:cNvSpPr>
          <a:spLocks noChangeArrowheads="1"/>
        </xdr:cNvSpPr>
      </xdr:nvSpPr>
      <xdr:spPr bwMode="auto">
        <a:xfrm>
          <a:off x="19053" y="10737837"/>
          <a:ext cx="6433035" cy="1253405"/>
        </a:xfrm>
        <a:prstGeom prst="flowChartDecision">
          <a:avLst/>
        </a:prstGeom>
        <a:solidFill>
          <a:srgbClr val="0070C0">
            <a:alpha val="9020"/>
          </a:srgbClr>
        </a:solidFill>
        <a:ln w="25400">
          <a:solidFill>
            <a:srgbClr val="243F60"/>
          </a:solidFill>
          <a:miter lim="800000"/>
          <a:headEnd/>
          <a:tailEnd/>
        </a:ln>
      </xdr:spPr>
      <xdr:txBody>
        <a:bodyPr vert="horz" wrap="square" lIns="0" tIns="0" rIns="0" bIns="0" numCol="1" anchor="ctr" anchorCtr="0" compatLnSpc="1">
          <a:prstTxWarp prst="textNoShape">
            <a:avLst/>
          </a:prstTxWarp>
        </a:bodyPr>
        <a:lstStyle>
          <a:defPPr>
            <a:defRPr lang="en-US"/>
          </a:defPPr>
          <a:lvl1pPr marL="0" algn="l" defTabSz="1280160" rtl="0" eaLnBrk="1" latinLnBrk="0" hangingPunct="1">
            <a:defRPr sz="2500" kern="1200">
              <a:solidFill>
                <a:schemeClr val="tx1"/>
              </a:solidFill>
              <a:latin typeface="+mn-lt"/>
              <a:ea typeface="+mn-ea"/>
              <a:cs typeface="+mn-cs"/>
            </a:defRPr>
          </a:lvl1pPr>
          <a:lvl2pPr marL="640080" algn="l" defTabSz="1280160" rtl="0" eaLnBrk="1" latinLnBrk="0" hangingPunct="1">
            <a:defRPr sz="2500" kern="1200">
              <a:solidFill>
                <a:schemeClr val="tx1"/>
              </a:solidFill>
              <a:latin typeface="+mn-lt"/>
              <a:ea typeface="+mn-ea"/>
              <a:cs typeface="+mn-cs"/>
            </a:defRPr>
          </a:lvl2pPr>
          <a:lvl3pPr marL="1280160" algn="l" defTabSz="1280160" rtl="0" eaLnBrk="1" latinLnBrk="0" hangingPunct="1">
            <a:defRPr sz="2500" kern="1200">
              <a:solidFill>
                <a:schemeClr val="tx1"/>
              </a:solidFill>
              <a:latin typeface="+mn-lt"/>
              <a:ea typeface="+mn-ea"/>
              <a:cs typeface="+mn-cs"/>
            </a:defRPr>
          </a:lvl3pPr>
          <a:lvl4pPr marL="1920240" algn="l" defTabSz="1280160" rtl="0" eaLnBrk="1" latinLnBrk="0" hangingPunct="1">
            <a:defRPr sz="2500" kern="1200">
              <a:solidFill>
                <a:schemeClr val="tx1"/>
              </a:solidFill>
              <a:latin typeface="+mn-lt"/>
              <a:ea typeface="+mn-ea"/>
              <a:cs typeface="+mn-cs"/>
            </a:defRPr>
          </a:lvl4pPr>
          <a:lvl5pPr marL="2560320" algn="l" defTabSz="1280160" rtl="0" eaLnBrk="1" latinLnBrk="0" hangingPunct="1">
            <a:defRPr sz="2500" kern="1200">
              <a:solidFill>
                <a:schemeClr val="tx1"/>
              </a:solidFill>
              <a:latin typeface="+mn-lt"/>
              <a:ea typeface="+mn-ea"/>
              <a:cs typeface="+mn-cs"/>
            </a:defRPr>
          </a:lvl5pPr>
          <a:lvl6pPr marL="3200400" algn="l" defTabSz="1280160" rtl="0" eaLnBrk="1" latinLnBrk="0" hangingPunct="1">
            <a:defRPr sz="2500" kern="1200">
              <a:solidFill>
                <a:schemeClr val="tx1"/>
              </a:solidFill>
              <a:latin typeface="+mn-lt"/>
              <a:ea typeface="+mn-ea"/>
              <a:cs typeface="+mn-cs"/>
            </a:defRPr>
          </a:lvl6pPr>
          <a:lvl7pPr marL="3840480" algn="l" defTabSz="1280160" rtl="0" eaLnBrk="1" latinLnBrk="0" hangingPunct="1">
            <a:defRPr sz="2500" kern="1200">
              <a:solidFill>
                <a:schemeClr val="tx1"/>
              </a:solidFill>
              <a:latin typeface="+mn-lt"/>
              <a:ea typeface="+mn-ea"/>
              <a:cs typeface="+mn-cs"/>
            </a:defRPr>
          </a:lvl7pPr>
          <a:lvl8pPr marL="4480560" algn="l" defTabSz="1280160" rtl="0" eaLnBrk="1" latinLnBrk="0" hangingPunct="1">
            <a:defRPr sz="2500" kern="1200">
              <a:solidFill>
                <a:schemeClr val="tx1"/>
              </a:solidFill>
              <a:latin typeface="+mn-lt"/>
              <a:ea typeface="+mn-ea"/>
              <a:cs typeface="+mn-cs"/>
            </a:defRPr>
          </a:lvl8pPr>
          <a:lvl9pPr marL="5120640" algn="l" defTabSz="1280160" rtl="0" eaLnBrk="1" latinLnBrk="0" hangingPunct="1">
            <a:defRPr sz="2500" kern="1200">
              <a:solidFill>
                <a:schemeClr val="tx1"/>
              </a:solidFill>
              <a:latin typeface="+mn-lt"/>
              <a:ea typeface="+mn-ea"/>
              <a:cs typeface="+mn-cs"/>
            </a:defRPr>
          </a:lvl9pPr>
        </a:lstStyle>
        <a:p>
          <a:pPr marL="0" indent="0" algn="ctr" defTabSz="1280160" rtl="0" eaLnBrk="1" fontAlgn="base" latinLnBrk="0" hangingPunct="1">
            <a:spcBef>
              <a:spcPct val="0"/>
            </a:spcBef>
            <a:spcAft>
              <a:spcPct val="0"/>
            </a:spcAft>
          </a:pPr>
          <a:endParaRPr lang="en-US" altLang="en-US" sz="1200" b="1" kern="1200">
            <a:solidFill>
              <a:schemeClr val="bg1"/>
            </a:solidFill>
            <a:latin typeface="Arial" pitchFamily="34" charset="0"/>
            <a:ea typeface="+mn-ea"/>
            <a:cs typeface="Arial" pitchFamily="34" charset="0"/>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225425</xdr:colOff>
      <xdr:row>2</xdr:row>
      <xdr:rowOff>5291</xdr:rowOff>
    </xdr:from>
    <xdr:to>
      <xdr:col>3</xdr:col>
      <xdr:colOff>1799493</xdr:colOff>
      <xdr:row>5</xdr:row>
      <xdr:rowOff>128</xdr:rowOff>
    </xdr:to>
    <xdr:pic>
      <xdr:nvPicPr>
        <xdr:cNvPr id="2" name="Picture 1">
          <a:extLst>
            <a:ext uri="{FF2B5EF4-FFF2-40B4-BE49-F238E27FC236}">
              <a16:creationId xmlns="" xmlns:a16="http://schemas.microsoft.com/office/drawing/2014/main" id="{00000000-0008-0000-0300-000019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236325" y="1091141"/>
          <a:ext cx="1574068" cy="994962"/>
        </a:xfrm>
        <a:prstGeom prst="rect">
          <a:avLst/>
        </a:prstGeom>
      </xdr:spPr>
    </xdr:pic>
    <xdr:clientData/>
  </xdr:twoCellAnchor>
  <xdr:twoCellAnchor>
    <xdr:from>
      <xdr:col>4</xdr:col>
      <xdr:colOff>183619</xdr:colOff>
      <xdr:row>2</xdr:row>
      <xdr:rowOff>6946</xdr:rowOff>
    </xdr:from>
    <xdr:to>
      <xdr:col>4</xdr:col>
      <xdr:colOff>1730375</xdr:colOff>
      <xdr:row>4</xdr:row>
      <xdr:rowOff>315464</xdr:rowOff>
    </xdr:to>
    <xdr:pic>
      <xdr:nvPicPr>
        <xdr:cNvPr id="3" name="Picture 2">
          <a:extLst>
            <a:ext uri="{FF2B5EF4-FFF2-40B4-BE49-F238E27FC236}">
              <a16:creationId xmlns="" xmlns:a16="http://schemas.microsoft.com/office/drawing/2014/main" id="{00000000-0008-0000-0300-00001A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3280494" y="1092796"/>
          <a:ext cx="1546756" cy="975268"/>
        </a:xfrm>
        <a:prstGeom prst="rect">
          <a:avLst/>
        </a:prstGeom>
      </xdr:spPr>
    </xdr:pic>
    <xdr:clientData/>
  </xdr:twoCellAnchor>
  <xdr:twoCellAnchor>
    <xdr:from>
      <xdr:col>5</xdr:col>
      <xdr:colOff>150801</xdr:colOff>
      <xdr:row>2</xdr:row>
      <xdr:rowOff>15875</xdr:rowOff>
    </xdr:from>
    <xdr:to>
      <xdr:col>5</xdr:col>
      <xdr:colOff>1729094</xdr:colOff>
      <xdr:row>4</xdr:row>
      <xdr:rowOff>336632</xdr:rowOff>
    </xdr:to>
    <xdr:pic>
      <xdr:nvPicPr>
        <xdr:cNvPr id="4" name="Picture 3">
          <a:extLst>
            <a:ext uri="{FF2B5EF4-FFF2-40B4-BE49-F238E27FC236}">
              <a16:creationId xmlns="" xmlns:a16="http://schemas.microsoft.com/office/drawing/2014/main" id="{00000000-0008-0000-0300-00001B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5105051" y="1101725"/>
          <a:ext cx="1578293" cy="987507"/>
        </a:xfrm>
        <a:prstGeom prst="rect">
          <a:avLst/>
        </a:prstGeom>
      </xdr:spPr>
    </xdr:pic>
    <xdr:clientData/>
  </xdr:twoCellAnchor>
  <xdr:twoCellAnchor>
    <xdr:from>
      <xdr:col>6</xdr:col>
      <xdr:colOff>239261</xdr:colOff>
      <xdr:row>2</xdr:row>
      <xdr:rowOff>13231</xdr:rowOff>
    </xdr:from>
    <xdr:to>
      <xdr:col>6</xdr:col>
      <xdr:colOff>1795032</xdr:colOff>
      <xdr:row>4</xdr:row>
      <xdr:rowOff>322995</xdr:rowOff>
    </xdr:to>
    <xdr:pic>
      <xdr:nvPicPr>
        <xdr:cNvPr id="5" name="Picture 4">
          <a:extLst>
            <a:ext uri="{FF2B5EF4-FFF2-40B4-BE49-F238E27FC236}">
              <a16:creationId xmlns="" xmlns:a16="http://schemas.microsoft.com/office/drawing/2014/main" id="{00000000-0008-0000-0300-00001C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17050886" y="1099081"/>
          <a:ext cx="1555771" cy="976514"/>
        </a:xfrm>
        <a:prstGeom prst="rect">
          <a:avLst/>
        </a:prstGeom>
      </xdr:spPr>
    </xdr:pic>
    <xdr:clientData/>
  </xdr:twoCellAnchor>
  <xdr:twoCellAnchor>
    <xdr:from>
      <xdr:col>8</xdr:col>
      <xdr:colOff>190494</xdr:colOff>
      <xdr:row>2</xdr:row>
      <xdr:rowOff>7938</xdr:rowOff>
    </xdr:from>
    <xdr:to>
      <xdr:col>8</xdr:col>
      <xdr:colOff>1756073</xdr:colOff>
      <xdr:row>4</xdr:row>
      <xdr:rowOff>322353</xdr:rowOff>
    </xdr:to>
    <xdr:pic>
      <xdr:nvPicPr>
        <xdr:cNvPr id="6" name="Picture 5">
          <a:extLst>
            <a:ext uri="{FF2B5EF4-FFF2-40B4-BE49-F238E27FC236}">
              <a16:creationId xmlns="" xmlns:a16="http://schemas.microsoft.com/office/drawing/2014/main" id="{00000000-0008-0000-0300-00001D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21107394" y="1093788"/>
          <a:ext cx="1565579" cy="981165"/>
        </a:xfrm>
        <a:prstGeom prst="rect">
          <a:avLst/>
        </a:prstGeom>
      </xdr:spPr>
    </xdr:pic>
    <xdr:clientData/>
  </xdr:twoCellAnchor>
  <xdr:twoCellAnchor>
    <xdr:from>
      <xdr:col>10</xdr:col>
      <xdr:colOff>262963</xdr:colOff>
      <xdr:row>2</xdr:row>
      <xdr:rowOff>7938</xdr:rowOff>
    </xdr:from>
    <xdr:to>
      <xdr:col>10</xdr:col>
      <xdr:colOff>1844606</xdr:colOff>
      <xdr:row>4</xdr:row>
      <xdr:rowOff>326047</xdr:rowOff>
    </xdr:to>
    <xdr:pic>
      <xdr:nvPicPr>
        <xdr:cNvPr id="7" name="Picture 6">
          <a:extLst>
            <a:ext uri="{FF2B5EF4-FFF2-40B4-BE49-F238E27FC236}">
              <a16:creationId xmlns="" xmlns:a16="http://schemas.microsoft.com/office/drawing/2014/main" id="{00000000-0008-0000-0300-00001E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22802850" y="1093788"/>
          <a:ext cx="0" cy="984859"/>
        </a:xfrm>
        <a:prstGeom prst="rect">
          <a:avLst/>
        </a:prstGeom>
      </xdr:spPr>
    </xdr:pic>
    <xdr:clientData/>
  </xdr:twoCellAnchor>
  <xdr:twoCellAnchor>
    <xdr:from>
      <xdr:col>11</xdr:col>
      <xdr:colOff>229671</xdr:colOff>
      <xdr:row>2</xdr:row>
      <xdr:rowOff>12227</xdr:rowOff>
    </xdr:from>
    <xdr:to>
      <xdr:col>11</xdr:col>
      <xdr:colOff>1801295</xdr:colOff>
      <xdr:row>4</xdr:row>
      <xdr:rowOff>320756</xdr:rowOff>
    </xdr:to>
    <xdr:pic>
      <xdr:nvPicPr>
        <xdr:cNvPr id="8" name="Picture 7">
          <a:extLst>
            <a:ext uri="{FF2B5EF4-FFF2-40B4-BE49-F238E27FC236}">
              <a16:creationId xmlns="" xmlns:a16="http://schemas.microsoft.com/office/drawing/2014/main" id="{00000000-0008-0000-0300-00001F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22802850" y="1098077"/>
          <a:ext cx="0" cy="975279"/>
        </a:xfrm>
        <a:prstGeom prst="rect">
          <a:avLst/>
        </a:prstGeom>
      </xdr:spPr>
    </xdr:pic>
    <xdr:clientData/>
  </xdr:twoCellAnchor>
  <xdr:twoCellAnchor>
    <xdr:from>
      <xdr:col>7</xdr:col>
      <xdr:colOff>267891</xdr:colOff>
      <xdr:row>2</xdr:row>
      <xdr:rowOff>7312</xdr:rowOff>
    </xdr:from>
    <xdr:to>
      <xdr:col>7</xdr:col>
      <xdr:colOff>1873394</xdr:colOff>
      <xdr:row>4</xdr:row>
      <xdr:rowOff>326684</xdr:rowOff>
    </xdr:to>
    <xdr:pic>
      <xdr:nvPicPr>
        <xdr:cNvPr id="9" name="Picture 8">
          <a:extLst>
            <a:ext uri="{FF2B5EF4-FFF2-40B4-BE49-F238E27FC236}">
              <a16:creationId xmlns="" xmlns:a16="http://schemas.microsoft.com/office/drawing/2014/main" id="{00000000-0008-0000-0300-000024000000}"/>
            </a:ext>
          </a:extLst>
        </xdr:cNvPr>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18984516" y="1093162"/>
          <a:ext cx="1605503" cy="986122"/>
        </a:xfrm>
        <a:prstGeom prst="rect">
          <a:avLst/>
        </a:prstGeom>
      </xdr:spPr>
    </xdr:pic>
    <xdr:clientData/>
  </xdr:twoCellAnchor>
  <xdr:twoCellAnchor>
    <xdr:from>
      <xdr:col>9</xdr:col>
      <xdr:colOff>0</xdr:colOff>
      <xdr:row>2</xdr:row>
      <xdr:rowOff>5055</xdr:rowOff>
    </xdr:from>
    <xdr:to>
      <xdr:col>9</xdr:col>
      <xdr:colOff>0</xdr:colOff>
      <xdr:row>5</xdr:row>
      <xdr:rowOff>4143</xdr:rowOff>
    </xdr:to>
    <xdr:grpSp>
      <xdr:nvGrpSpPr>
        <xdr:cNvPr id="10" name="Group 9">
          <a:extLst>
            <a:ext uri="{FF2B5EF4-FFF2-40B4-BE49-F238E27FC236}">
              <a16:creationId xmlns="" xmlns:a16="http://schemas.microsoft.com/office/drawing/2014/main" id="{00000000-0008-0000-0300-000025000000}"/>
            </a:ext>
          </a:extLst>
        </xdr:cNvPr>
        <xdr:cNvGrpSpPr/>
      </xdr:nvGrpSpPr>
      <xdr:grpSpPr>
        <a:xfrm>
          <a:off x="22796500" y="1100430"/>
          <a:ext cx="0" cy="999213"/>
          <a:chOff x="21779107" y="1073511"/>
          <a:chExt cx="1685207" cy="1013705"/>
        </a:xfrm>
      </xdr:grpSpPr>
      <xdr:pic>
        <xdr:nvPicPr>
          <xdr:cNvPr id="11" name="Picture 10">
            <a:extLst>
              <a:ext uri="{FF2B5EF4-FFF2-40B4-BE49-F238E27FC236}">
                <a16:creationId xmlns="" xmlns:a16="http://schemas.microsoft.com/office/drawing/2014/main" id="{00000000-0008-0000-0300-000026000000}"/>
              </a:ext>
            </a:extLst>
          </xdr:cNvPr>
          <xdr:cNvPicPr>
            <a:picLocks noChangeAspect="1"/>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21779107" y="1076740"/>
            <a:ext cx="1684291" cy="1009787"/>
          </a:xfrm>
          <a:prstGeom prst="rect">
            <a:avLst/>
          </a:prstGeom>
        </xdr:spPr>
      </xdr:pic>
      <xdr:pic>
        <xdr:nvPicPr>
          <xdr:cNvPr id="12" name="Picture 11">
            <a:extLst>
              <a:ext uri="{FF2B5EF4-FFF2-40B4-BE49-F238E27FC236}">
                <a16:creationId xmlns="" xmlns:a16="http://schemas.microsoft.com/office/drawing/2014/main" id="{00000000-0008-0000-0300-000027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21780022" y="1073511"/>
            <a:ext cx="1684292" cy="1013705"/>
          </a:xfrm>
          <a:prstGeom prst="rtTriangle">
            <a:avLst/>
          </a:prstGeom>
        </xdr:spPr>
      </xdr:pic>
    </xdr:grpSp>
    <xdr:clientData/>
  </xdr:twoCellAnchor>
  <xdr:twoCellAnchor>
    <xdr:from>
      <xdr:col>0</xdr:col>
      <xdr:colOff>18594</xdr:colOff>
      <xdr:row>48</xdr:row>
      <xdr:rowOff>14043</xdr:rowOff>
    </xdr:from>
    <xdr:to>
      <xdr:col>1</xdr:col>
      <xdr:colOff>3770312</xdr:colOff>
      <xdr:row>52</xdr:row>
      <xdr:rowOff>269264</xdr:rowOff>
    </xdr:to>
    <xdr:sp macro="" textlink="">
      <xdr:nvSpPr>
        <xdr:cNvPr id="13" name="Flowchart: Decision 12">
          <a:extLst>
            <a:ext uri="{FF2B5EF4-FFF2-40B4-BE49-F238E27FC236}">
              <a16:creationId xmlns="" xmlns:a16="http://schemas.microsoft.com/office/drawing/2014/main" id="{00000000-0008-0000-0500-00000A000000}"/>
            </a:ext>
          </a:extLst>
        </xdr:cNvPr>
        <xdr:cNvSpPr>
          <a:spLocks noChangeArrowheads="1"/>
        </xdr:cNvSpPr>
      </xdr:nvSpPr>
      <xdr:spPr bwMode="auto">
        <a:xfrm>
          <a:off x="18594" y="18644943"/>
          <a:ext cx="6437768" cy="1322021"/>
        </a:xfrm>
        <a:prstGeom prst="flowChartDecision">
          <a:avLst/>
        </a:prstGeom>
        <a:solidFill>
          <a:srgbClr val="0070C0">
            <a:alpha val="9020"/>
          </a:srgbClr>
        </a:solidFill>
        <a:ln w="25400">
          <a:solidFill>
            <a:srgbClr val="243F60"/>
          </a:solidFill>
          <a:miter lim="800000"/>
          <a:headEnd/>
          <a:tailEnd/>
        </a:ln>
      </xdr:spPr>
      <xdr:txBody>
        <a:bodyPr vert="horz" wrap="square" lIns="0" tIns="0" rIns="0" bIns="0" numCol="1" anchor="ctr" anchorCtr="0" compatLnSpc="1">
          <a:prstTxWarp prst="textNoShape">
            <a:avLst/>
          </a:prstTxWarp>
        </a:bodyPr>
        <a:lstStyle>
          <a:defPPr>
            <a:defRPr lang="en-US"/>
          </a:defPPr>
          <a:lvl1pPr marL="0" algn="l" defTabSz="1280160" rtl="0" eaLnBrk="1" latinLnBrk="0" hangingPunct="1">
            <a:defRPr sz="2500" kern="1200">
              <a:solidFill>
                <a:schemeClr val="tx1"/>
              </a:solidFill>
              <a:latin typeface="+mn-lt"/>
              <a:ea typeface="+mn-ea"/>
              <a:cs typeface="+mn-cs"/>
            </a:defRPr>
          </a:lvl1pPr>
          <a:lvl2pPr marL="640080" algn="l" defTabSz="1280160" rtl="0" eaLnBrk="1" latinLnBrk="0" hangingPunct="1">
            <a:defRPr sz="2500" kern="1200">
              <a:solidFill>
                <a:schemeClr val="tx1"/>
              </a:solidFill>
              <a:latin typeface="+mn-lt"/>
              <a:ea typeface="+mn-ea"/>
              <a:cs typeface="+mn-cs"/>
            </a:defRPr>
          </a:lvl2pPr>
          <a:lvl3pPr marL="1280160" algn="l" defTabSz="1280160" rtl="0" eaLnBrk="1" latinLnBrk="0" hangingPunct="1">
            <a:defRPr sz="2500" kern="1200">
              <a:solidFill>
                <a:schemeClr val="tx1"/>
              </a:solidFill>
              <a:latin typeface="+mn-lt"/>
              <a:ea typeface="+mn-ea"/>
              <a:cs typeface="+mn-cs"/>
            </a:defRPr>
          </a:lvl3pPr>
          <a:lvl4pPr marL="1920240" algn="l" defTabSz="1280160" rtl="0" eaLnBrk="1" latinLnBrk="0" hangingPunct="1">
            <a:defRPr sz="2500" kern="1200">
              <a:solidFill>
                <a:schemeClr val="tx1"/>
              </a:solidFill>
              <a:latin typeface="+mn-lt"/>
              <a:ea typeface="+mn-ea"/>
              <a:cs typeface="+mn-cs"/>
            </a:defRPr>
          </a:lvl4pPr>
          <a:lvl5pPr marL="2560320" algn="l" defTabSz="1280160" rtl="0" eaLnBrk="1" latinLnBrk="0" hangingPunct="1">
            <a:defRPr sz="2500" kern="1200">
              <a:solidFill>
                <a:schemeClr val="tx1"/>
              </a:solidFill>
              <a:latin typeface="+mn-lt"/>
              <a:ea typeface="+mn-ea"/>
              <a:cs typeface="+mn-cs"/>
            </a:defRPr>
          </a:lvl5pPr>
          <a:lvl6pPr marL="3200400" algn="l" defTabSz="1280160" rtl="0" eaLnBrk="1" latinLnBrk="0" hangingPunct="1">
            <a:defRPr sz="2500" kern="1200">
              <a:solidFill>
                <a:schemeClr val="tx1"/>
              </a:solidFill>
              <a:latin typeface="+mn-lt"/>
              <a:ea typeface="+mn-ea"/>
              <a:cs typeface="+mn-cs"/>
            </a:defRPr>
          </a:lvl6pPr>
          <a:lvl7pPr marL="3840480" algn="l" defTabSz="1280160" rtl="0" eaLnBrk="1" latinLnBrk="0" hangingPunct="1">
            <a:defRPr sz="2500" kern="1200">
              <a:solidFill>
                <a:schemeClr val="tx1"/>
              </a:solidFill>
              <a:latin typeface="+mn-lt"/>
              <a:ea typeface="+mn-ea"/>
              <a:cs typeface="+mn-cs"/>
            </a:defRPr>
          </a:lvl7pPr>
          <a:lvl8pPr marL="4480560" algn="l" defTabSz="1280160" rtl="0" eaLnBrk="1" latinLnBrk="0" hangingPunct="1">
            <a:defRPr sz="2500" kern="1200">
              <a:solidFill>
                <a:schemeClr val="tx1"/>
              </a:solidFill>
              <a:latin typeface="+mn-lt"/>
              <a:ea typeface="+mn-ea"/>
              <a:cs typeface="+mn-cs"/>
            </a:defRPr>
          </a:lvl8pPr>
          <a:lvl9pPr marL="5120640" algn="l" defTabSz="1280160" rtl="0" eaLnBrk="1" latinLnBrk="0" hangingPunct="1">
            <a:defRPr sz="2500" kern="1200">
              <a:solidFill>
                <a:schemeClr val="tx1"/>
              </a:solidFill>
              <a:latin typeface="+mn-lt"/>
              <a:ea typeface="+mn-ea"/>
              <a:cs typeface="+mn-cs"/>
            </a:defRPr>
          </a:lvl9pPr>
        </a:lstStyle>
        <a:p>
          <a:pPr marL="0" indent="0" algn="ctr" defTabSz="1280160" rtl="0" eaLnBrk="1" fontAlgn="base" latinLnBrk="0" hangingPunct="1">
            <a:spcBef>
              <a:spcPct val="0"/>
            </a:spcBef>
            <a:spcAft>
              <a:spcPct val="0"/>
            </a:spcAft>
          </a:pPr>
          <a:endParaRPr lang="en-US" altLang="en-US" sz="1200" b="1" kern="1200">
            <a:solidFill>
              <a:schemeClr val="bg1"/>
            </a:solidFill>
            <a:latin typeface="Arial" pitchFamily="34" charset="0"/>
            <a:ea typeface="+mn-ea"/>
            <a:cs typeface="Arial" pitchFamily="34" charset="0"/>
          </a:endParaRPr>
        </a:p>
      </xdr:txBody>
    </xdr:sp>
    <xdr:clientData/>
  </xdr:twoCellAnchor>
  <xdr:twoCellAnchor>
    <xdr:from>
      <xdr:col>0</xdr:col>
      <xdr:colOff>40821</xdr:colOff>
      <xdr:row>57</xdr:row>
      <xdr:rowOff>0</xdr:rowOff>
    </xdr:from>
    <xdr:to>
      <xdr:col>2</xdr:col>
      <xdr:colOff>340</xdr:colOff>
      <xdr:row>63</xdr:row>
      <xdr:rowOff>3402</xdr:rowOff>
    </xdr:to>
    <xdr:sp macro="" textlink="">
      <xdr:nvSpPr>
        <xdr:cNvPr id="14" name="Flowchart: Decision 13">
          <a:extLst>
            <a:ext uri="{FF2B5EF4-FFF2-40B4-BE49-F238E27FC236}">
              <a16:creationId xmlns="" xmlns:a16="http://schemas.microsoft.com/office/drawing/2014/main" id="{00000000-0008-0000-0500-000002000000}"/>
            </a:ext>
          </a:extLst>
        </xdr:cNvPr>
        <xdr:cNvSpPr>
          <a:spLocks noChangeArrowheads="1"/>
        </xdr:cNvSpPr>
      </xdr:nvSpPr>
      <xdr:spPr bwMode="auto">
        <a:xfrm>
          <a:off x="40821" y="21659850"/>
          <a:ext cx="6446044" cy="0"/>
        </a:xfrm>
        <a:prstGeom prst="flowChartDecision">
          <a:avLst/>
        </a:prstGeom>
        <a:solidFill>
          <a:srgbClr val="0070C0">
            <a:alpha val="9020"/>
          </a:srgbClr>
        </a:solidFill>
        <a:ln w="25400">
          <a:solidFill>
            <a:srgbClr val="243F60"/>
          </a:solidFill>
          <a:miter lim="800000"/>
          <a:headEnd/>
          <a:tailEnd/>
        </a:ln>
      </xdr:spPr>
      <xdr:txBody>
        <a:bodyPr vert="horz" wrap="square" lIns="0" tIns="0" rIns="0" bIns="0" numCol="1" anchor="ctr" anchorCtr="0" compatLnSpc="1">
          <a:prstTxWarp prst="textNoShape">
            <a:avLst/>
          </a:prstTxWarp>
        </a:bodyPr>
        <a:lstStyle>
          <a:defPPr>
            <a:defRPr lang="en-US"/>
          </a:defPPr>
          <a:lvl1pPr marL="0" algn="l" defTabSz="1280160" rtl="0" eaLnBrk="1" latinLnBrk="0" hangingPunct="1">
            <a:defRPr sz="2500" kern="1200">
              <a:solidFill>
                <a:schemeClr val="tx1"/>
              </a:solidFill>
              <a:latin typeface="+mn-lt"/>
              <a:ea typeface="+mn-ea"/>
              <a:cs typeface="+mn-cs"/>
            </a:defRPr>
          </a:lvl1pPr>
          <a:lvl2pPr marL="640080" algn="l" defTabSz="1280160" rtl="0" eaLnBrk="1" latinLnBrk="0" hangingPunct="1">
            <a:defRPr sz="2500" kern="1200">
              <a:solidFill>
                <a:schemeClr val="tx1"/>
              </a:solidFill>
              <a:latin typeface="+mn-lt"/>
              <a:ea typeface="+mn-ea"/>
              <a:cs typeface="+mn-cs"/>
            </a:defRPr>
          </a:lvl2pPr>
          <a:lvl3pPr marL="1280160" algn="l" defTabSz="1280160" rtl="0" eaLnBrk="1" latinLnBrk="0" hangingPunct="1">
            <a:defRPr sz="2500" kern="1200">
              <a:solidFill>
                <a:schemeClr val="tx1"/>
              </a:solidFill>
              <a:latin typeface="+mn-lt"/>
              <a:ea typeface="+mn-ea"/>
              <a:cs typeface="+mn-cs"/>
            </a:defRPr>
          </a:lvl3pPr>
          <a:lvl4pPr marL="1920240" algn="l" defTabSz="1280160" rtl="0" eaLnBrk="1" latinLnBrk="0" hangingPunct="1">
            <a:defRPr sz="2500" kern="1200">
              <a:solidFill>
                <a:schemeClr val="tx1"/>
              </a:solidFill>
              <a:latin typeface="+mn-lt"/>
              <a:ea typeface="+mn-ea"/>
              <a:cs typeface="+mn-cs"/>
            </a:defRPr>
          </a:lvl4pPr>
          <a:lvl5pPr marL="2560320" algn="l" defTabSz="1280160" rtl="0" eaLnBrk="1" latinLnBrk="0" hangingPunct="1">
            <a:defRPr sz="2500" kern="1200">
              <a:solidFill>
                <a:schemeClr val="tx1"/>
              </a:solidFill>
              <a:latin typeface="+mn-lt"/>
              <a:ea typeface="+mn-ea"/>
              <a:cs typeface="+mn-cs"/>
            </a:defRPr>
          </a:lvl5pPr>
          <a:lvl6pPr marL="3200400" algn="l" defTabSz="1280160" rtl="0" eaLnBrk="1" latinLnBrk="0" hangingPunct="1">
            <a:defRPr sz="2500" kern="1200">
              <a:solidFill>
                <a:schemeClr val="tx1"/>
              </a:solidFill>
              <a:latin typeface="+mn-lt"/>
              <a:ea typeface="+mn-ea"/>
              <a:cs typeface="+mn-cs"/>
            </a:defRPr>
          </a:lvl6pPr>
          <a:lvl7pPr marL="3840480" algn="l" defTabSz="1280160" rtl="0" eaLnBrk="1" latinLnBrk="0" hangingPunct="1">
            <a:defRPr sz="2500" kern="1200">
              <a:solidFill>
                <a:schemeClr val="tx1"/>
              </a:solidFill>
              <a:latin typeface="+mn-lt"/>
              <a:ea typeface="+mn-ea"/>
              <a:cs typeface="+mn-cs"/>
            </a:defRPr>
          </a:lvl7pPr>
          <a:lvl8pPr marL="4480560" algn="l" defTabSz="1280160" rtl="0" eaLnBrk="1" latinLnBrk="0" hangingPunct="1">
            <a:defRPr sz="2500" kern="1200">
              <a:solidFill>
                <a:schemeClr val="tx1"/>
              </a:solidFill>
              <a:latin typeface="+mn-lt"/>
              <a:ea typeface="+mn-ea"/>
              <a:cs typeface="+mn-cs"/>
            </a:defRPr>
          </a:lvl8pPr>
          <a:lvl9pPr marL="5120640" algn="l" defTabSz="1280160" rtl="0" eaLnBrk="1" latinLnBrk="0" hangingPunct="1">
            <a:defRPr sz="2500" kern="1200">
              <a:solidFill>
                <a:schemeClr val="tx1"/>
              </a:solidFill>
              <a:latin typeface="+mn-lt"/>
              <a:ea typeface="+mn-ea"/>
              <a:cs typeface="+mn-cs"/>
            </a:defRPr>
          </a:lvl9pPr>
        </a:lstStyle>
        <a:p>
          <a:pPr marL="0" indent="0" algn="ctr" defTabSz="1280160" rtl="0" eaLnBrk="1" fontAlgn="base" latinLnBrk="0" hangingPunct="1">
            <a:spcBef>
              <a:spcPct val="0"/>
            </a:spcBef>
            <a:spcAft>
              <a:spcPct val="0"/>
            </a:spcAft>
          </a:pPr>
          <a:endParaRPr lang="en-US" altLang="en-US" sz="1200" b="1" kern="1200">
            <a:solidFill>
              <a:schemeClr val="bg1"/>
            </a:solidFill>
            <a:latin typeface="Arial" pitchFamily="34" charset="0"/>
            <a:ea typeface="+mn-ea"/>
            <a:cs typeface="Arial" pitchFamily="34" charset="0"/>
          </a:endParaRPr>
        </a:p>
      </xdr:txBody>
    </xdr:sp>
    <xdr:clientData/>
  </xdr:twoCellAnchor>
  <xdr:twoCellAnchor>
    <xdr:from>
      <xdr:col>0</xdr:col>
      <xdr:colOff>56697</xdr:colOff>
      <xdr:row>39</xdr:row>
      <xdr:rowOff>0</xdr:rowOff>
    </xdr:from>
    <xdr:to>
      <xdr:col>1</xdr:col>
      <xdr:colOff>3751384</xdr:colOff>
      <xdr:row>46</xdr:row>
      <xdr:rowOff>0</xdr:rowOff>
    </xdr:to>
    <xdr:sp macro="" textlink="">
      <xdr:nvSpPr>
        <xdr:cNvPr id="15" name="Flowchart: Decision 14">
          <a:extLst>
            <a:ext uri="{FF2B5EF4-FFF2-40B4-BE49-F238E27FC236}">
              <a16:creationId xmlns="" xmlns:a16="http://schemas.microsoft.com/office/drawing/2014/main" id="{00000000-0008-0000-0500-00000A000000}"/>
            </a:ext>
          </a:extLst>
        </xdr:cNvPr>
        <xdr:cNvSpPr>
          <a:spLocks noChangeArrowheads="1"/>
        </xdr:cNvSpPr>
      </xdr:nvSpPr>
      <xdr:spPr bwMode="auto">
        <a:xfrm>
          <a:off x="56697" y="16325850"/>
          <a:ext cx="6380737" cy="1600200"/>
        </a:xfrm>
        <a:prstGeom prst="flowChartDecision">
          <a:avLst/>
        </a:prstGeom>
        <a:solidFill>
          <a:srgbClr val="0070C0">
            <a:alpha val="9020"/>
          </a:srgbClr>
        </a:solidFill>
        <a:ln w="25400">
          <a:solidFill>
            <a:srgbClr val="243F60"/>
          </a:solidFill>
          <a:miter lim="800000"/>
          <a:headEnd/>
          <a:tailEnd/>
        </a:ln>
      </xdr:spPr>
      <xdr:txBody>
        <a:bodyPr vert="horz" wrap="square" lIns="0" tIns="0" rIns="0" bIns="0" numCol="1" anchor="ctr" anchorCtr="0" compatLnSpc="1">
          <a:prstTxWarp prst="textNoShape">
            <a:avLst/>
          </a:prstTxWarp>
        </a:bodyPr>
        <a:lstStyle>
          <a:defPPr>
            <a:defRPr lang="en-US"/>
          </a:defPPr>
          <a:lvl1pPr marL="0" algn="l" defTabSz="1280160" rtl="0" eaLnBrk="1" latinLnBrk="0" hangingPunct="1">
            <a:defRPr sz="2500" kern="1200">
              <a:solidFill>
                <a:schemeClr val="tx1"/>
              </a:solidFill>
              <a:latin typeface="+mn-lt"/>
              <a:ea typeface="+mn-ea"/>
              <a:cs typeface="+mn-cs"/>
            </a:defRPr>
          </a:lvl1pPr>
          <a:lvl2pPr marL="640080" algn="l" defTabSz="1280160" rtl="0" eaLnBrk="1" latinLnBrk="0" hangingPunct="1">
            <a:defRPr sz="2500" kern="1200">
              <a:solidFill>
                <a:schemeClr val="tx1"/>
              </a:solidFill>
              <a:latin typeface="+mn-lt"/>
              <a:ea typeface="+mn-ea"/>
              <a:cs typeface="+mn-cs"/>
            </a:defRPr>
          </a:lvl2pPr>
          <a:lvl3pPr marL="1280160" algn="l" defTabSz="1280160" rtl="0" eaLnBrk="1" latinLnBrk="0" hangingPunct="1">
            <a:defRPr sz="2500" kern="1200">
              <a:solidFill>
                <a:schemeClr val="tx1"/>
              </a:solidFill>
              <a:latin typeface="+mn-lt"/>
              <a:ea typeface="+mn-ea"/>
              <a:cs typeface="+mn-cs"/>
            </a:defRPr>
          </a:lvl3pPr>
          <a:lvl4pPr marL="1920240" algn="l" defTabSz="1280160" rtl="0" eaLnBrk="1" latinLnBrk="0" hangingPunct="1">
            <a:defRPr sz="2500" kern="1200">
              <a:solidFill>
                <a:schemeClr val="tx1"/>
              </a:solidFill>
              <a:latin typeface="+mn-lt"/>
              <a:ea typeface="+mn-ea"/>
              <a:cs typeface="+mn-cs"/>
            </a:defRPr>
          </a:lvl4pPr>
          <a:lvl5pPr marL="2560320" algn="l" defTabSz="1280160" rtl="0" eaLnBrk="1" latinLnBrk="0" hangingPunct="1">
            <a:defRPr sz="2500" kern="1200">
              <a:solidFill>
                <a:schemeClr val="tx1"/>
              </a:solidFill>
              <a:latin typeface="+mn-lt"/>
              <a:ea typeface="+mn-ea"/>
              <a:cs typeface="+mn-cs"/>
            </a:defRPr>
          </a:lvl5pPr>
          <a:lvl6pPr marL="3200400" algn="l" defTabSz="1280160" rtl="0" eaLnBrk="1" latinLnBrk="0" hangingPunct="1">
            <a:defRPr sz="2500" kern="1200">
              <a:solidFill>
                <a:schemeClr val="tx1"/>
              </a:solidFill>
              <a:latin typeface="+mn-lt"/>
              <a:ea typeface="+mn-ea"/>
              <a:cs typeface="+mn-cs"/>
            </a:defRPr>
          </a:lvl6pPr>
          <a:lvl7pPr marL="3840480" algn="l" defTabSz="1280160" rtl="0" eaLnBrk="1" latinLnBrk="0" hangingPunct="1">
            <a:defRPr sz="2500" kern="1200">
              <a:solidFill>
                <a:schemeClr val="tx1"/>
              </a:solidFill>
              <a:latin typeface="+mn-lt"/>
              <a:ea typeface="+mn-ea"/>
              <a:cs typeface="+mn-cs"/>
            </a:defRPr>
          </a:lvl7pPr>
          <a:lvl8pPr marL="4480560" algn="l" defTabSz="1280160" rtl="0" eaLnBrk="1" latinLnBrk="0" hangingPunct="1">
            <a:defRPr sz="2500" kern="1200">
              <a:solidFill>
                <a:schemeClr val="tx1"/>
              </a:solidFill>
              <a:latin typeface="+mn-lt"/>
              <a:ea typeface="+mn-ea"/>
              <a:cs typeface="+mn-cs"/>
            </a:defRPr>
          </a:lvl8pPr>
          <a:lvl9pPr marL="5120640" algn="l" defTabSz="1280160" rtl="0" eaLnBrk="1" latinLnBrk="0" hangingPunct="1">
            <a:defRPr sz="2500" kern="1200">
              <a:solidFill>
                <a:schemeClr val="tx1"/>
              </a:solidFill>
              <a:latin typeface="+mn-lt"/>
              <a:ea typeface="+mn-ea"/>
              <a:cs typeface="+mn-cs"/>
            </a:defRPr>
          </a:lvl9pPr>
        </a:lstStyle>
        <a:p>
          <a:pPr marL="0" indent="0" algn="ctr" defTabSz="1280160" rtl="0" eaLnBrk="1" fontAlgn="base" latinLnBrk="0" hangingPunct="1">
            <a:spcBef>
              <a:spcPct val="0"/>
            </a:spcBef>
            <a:spcAft>
              <a:spcPct val="0"/>
            </a:spcAft>
          </a:pPr>
          <a:endParaRPr lang="en-US" altLang="en-US" sz="1200" b="1" kern="1200">
            <a:solidFill>
              <a:schemeClr val="bg1"/>
            </a:solidFill>
            <a:latin typeface="Arial" pitchFamily="34" charset="0"/>
            <a:ea typeface="+mn-ea"/>
            <a:cs typeface="Arial" pitchFamily="34" charset="0"/>
          </a:endParaRPr>
        </a:p>
      </xdr:txBody>
    </xdr:sp>
    <xdr:clientData/>
  </xdr:twoCellAnchor>
  <xdr:twoCellAnchor>
    <xdr:from>
      <xdr:col>0</xdr:col>
      <xdr:colOff>19053</xdr:colOff>
      <xdr:row>32</xdr:row>
      <xdr:rowOff>0</xdr:rowOff>
    </xdr:from>
    <xdr:to>
      <xdr:col>1</xdr:col>
      <xdr:colOff>3744057</xdr:colOff>
      <xdr:row>37</xdr:row>
      <xdr:rowOff>0</xdr:rowOff>
    </xdr:to>
    <xdr:sp macro="" textlink="">
      <xdr:nvSpPr>
        <xdr:cNvPr id="16" name="Flowchart: Decision 15">
          <a:extLst>
            <a:ext uri="{FF2B5EF4-FFF2-40B4-BE49-F238E27FC236}">
              <a16:creationId xmlns="" xmlns:a16="http://schemas.microsoft.com/office/drawing/2014/main" id="{00000000-0008-0000-0500-00000B000000}"/>
            </a:ext>
          </a:extLst>
        </xdr:cNvPr>
        <xdr:cNvSpPr>
          <a:spLocks noChangeArrowheads="1"/>
        </xdr:cNvSpPr>
      </xdr:nvSpPr>
      <xdr:spPr bwMode="auto">
        <a:xfrm>
          <a:off x="19053" y="12782550"/>
          <a:ext cx="6411054" cy="2847975"/>
        </a:xfrm>
        <a:prstGeom prst="flowChartDecision">
          <a:avLst/>
        </a:prstGeom>
        <a:solidFill>
          <a:srgbClr val="0070C0">
            <a:alpha val="9020"/>
          </a:srgbClr>
        </a:solidFill>
        <a:ln w="25400">
          <a:solidFill>
            <a:srgbClr val="243F60"/>
          </a:solidFill>
          <a:miter lim="800000"/>
          <a:headEnd/>
          <a:tailEnd/>
        </a:ln>
      </xdr:spPr>
      <xdr:txBody>
        <a:bodyPr vert="horz" wrap="square" lIns="0" tIns="0" rIns="0" bIns="0" numCol="1" anchor="ctr" anchorCtr="0" compatLnSpc="1">
          <a:prstTxWarp prst="textNoShape">
            <a:avLst/>
          </a:prstTxWarp>
        </a:bodyPr>
        <a:lstStyle>
          <a:defPPr>
            <a:defRPr lang="en-US"/>
          </a:defPPr>
          <a:lvl1pPr marL="0" algn="l" defTabSz="1280160" rtl="0" eaLnBrk="1" latinLnBrk="0" hangingPunct="1">
            <a:defRPr sz="2500" kern="1200">
              <a:solidFill>
                <a:schemeClr val="tx1"/>
              </a:solidFill>
              <a:latin typeface="+mn-lt"/>
              <a:ea typeface="+mn-ea"/>
              <a:cs typeface="+mn-cs"/>
            </a:defRPr>
          </a:lvl1pPr>
          <a:lvl2pPr marL="640080" algn="l" defTabSz="1280160" rtl="0" eaLnBrk="1" latinLnBrk="0" hangingPunct="1">
            <a:defRPr sz="2500" kern="1200">
              <a:solidFill>
                <a:schemeClr val="tx1"/>
              </a:solidFill>
              <a:latin typeface="+mn-lt"/>
              <a:ea typeface="+mn-ea"/>
              <a:cs typeface="+mn-cs"/>
            </a:defRPr>
          </a:lvl2pPr>
          <a:lvl3pPr marL="1280160" algn="l" defTabSz="1280160" rtl="0" eaLnBrk="1" latinLnBrk="0" hangingPunct="1">
            <a:defRPr sz="2500" kern="1200">
              <a:solidFill>
                <a:schemeClr val="tx1"/>
              </a:solidFill>
              <a:latin typeface="+mn-lt"/>
              <a:ea typeface="+mn-ea"/>
              <a:cs typeface="+mn-cs"/>
            </a:defRPr>
          </a:lvl3pPr>
          <a:lvl4pPr marL="1920240" algn="l" defTabSz="1280160" rtl="0" eaLnBrk="1" latinLnBrk="0" hangingPunct="1">
            <a:defRPr sz="2500" kern="1200">
              <a:solidFill>
                <a:schemeClr val="tx1"/>
              </a:solidFill>
              <a:latin typeface="+mn-lt"/>
              <a:ea typeface="+mn-ea"/>
              <a:cs typeface="+mn-cs"/>
            </a:defRPr>
          </a:lvl4pPr>
          <a:lvl5pPr marL="2560320" algn="l" defTabSz="1280160" rtl="0" eaLnBrk="1" latinLnBrk="0" hangingPunct="1">
            <a:defRPr sz="2500" kern="1200">
              <a:solidFill>
                <a:schemeClr val="tx1"/>
              </a:solidFill>
              <a:latin typeface="+mn-lt"/>
              <a:ea typeface="+mn-ea"/>
              <a:cs typeface="+mn-cs"/>
            </a:defRPr>
          </a:lvl5pPr>
          <a:lvl6pPr marL="3200400" algn="l" defTabSz="1280160" rtl="0" eaLnBrk="1" latinLnBrk="0" hangingPunct="1">
            <a:defRPr sz="2500" kern="1200">
              <a:solidFill>
                <a:schemeClr val="tx1"/>
              </a:solidFill>
              <a:latin typeface="+mn-lt"/>
              <a:ea typeface="+mn-ea"/>
              <a:cs typeface="+mn-cs"/>
            </a:defRPr>
          </a:lvl6pPr>
          <a:lvl7pPr marL="3840480" algn="l" defTabSz="1280160" rtl="0" eaLnBrk="1" latinLnBrk="0" hangingPunct="1">
            <a:defRPr sz="2500" kern="1200">
              <a:solidFill>
                <a:schemeClr val="tx1"/>
              </a:solidFill>
              <a:latin typeface="+mn-lt"/>
              <a:ea typeface="+mn-ea"/>
              <a:cs typeface="+mn-cs"/>
            </a:defRPr>
          </a:lvl7pPr>
          <a:lvl8pPr marL="4480560" algn="l" defTabSz="1280160" rtl="0" eaLnBrk="1" latinLnBrk="0" hangingPunct="1">
            <a:defRPr sz="2500" kern="1200">
              <a:solidFill>
                <a:schemeClr val="tx1"/>
              </a:solidFill>
              <a:latin typeface="+mn-lt"/>
              <a:ea typeface="+mn-ea"/>
              <a:cs typeface="+mn-cs"/>
            </a:defRPr>
          </a:lvl8pPr>
          <a:lvl9pPr marL="5120640" algn="l" defTabSz="1280160" rtl="0" eaLnBrk="1" latinLnBrk="0" hangingPunct="1">
            <a:defRPr sz="2500" kern="1200">
              <a:solidFill>
                <a:schemeClr val="tx1"/>
              </a:solidFill>
              <a:latin typeface="+mn-lt"/>
              <a:ea typeface="+mn-ea"/>
              <a:cs typeface="+mn-cs"/>
            </a:defRPr>
          </a:lvl9pPr>
        </a:lstStyle>
        <a:p>
          <a:pPr marL="0" indent="0" algn="ctr" defTabSz="1280160" rtl="0" eaLnBrk="1" fontAlgn="base" latinLnBrk="0" hangingPunct="1">
            <a:spcBef>
              <a:spcPct val="0"/>
            </a:spcBef>
            <a:spcAft>
              <a:spcPct val="0"/>
            </a:spcAft>
          </a:pPr>
          <a:endParaRPr lang="en-US" altLang="en-US" sz="1200" b="1" kern="1200">
            <a:solidFill>
              <a:schemeClr val="bg1"/>
            </a:solidFill>
            <a:latin typeface="Arial" pitchFamily="34" charset="0"/>
            <a:ea typeface="+mn-ea"/>
            <a:cs typeface="Arial" pitchFamily="34" charset="0"/>
          </a:endParaRPr>
        </a:p>
      </xdr:txBody>
    </xdr:sp>
    <xdr:clientData/>
  </xdr:twoCellAnchor>
  <xdr:twoCellAnchor>
    <xdr:from>
      <xdr:col>0</xdr:col>
      <xdr:colOff>19053</xdr:colOff>
      <xdr:row>27</xdr:row>
      <xdr:rowOff>12687</xdr:rowOff>
    </xdr:from>
    <xdr:to>
      <xdr:col>1</xdr:col>
      <xdr:colOff>3766038</xdr:colOff>
      <xdr:row>29</xdr:row>
      <xdr:rowOff>256442</xdr:rowOff>
    </xdr:to>
    <xdr:sp macro="" textlink="">
      <xdr:nvSpPr>
        <xdr:cNvPr id="17" name="Flowchart: Decision 16">
          <a:extLst>
            <a:ext uri="{FF2B5EF4-FFF2-40B4-BE49-F238E27FC236}">
              <a16:creationId xmlns="" xmlns:a16="http://schemas.microsoft.com/office/drawing/2014/main" id="{00000000-0008-0000-0500-00000B000000}"/>
            </a:ext>
          </a:extLst>
        </xdr:cNvPr>
        <xdr:cNvSpPr>
          <a:spLocks noChangeArrowheads="1"/>
        </xdr:cNvSpPr>
      </xdr:nvSpPr>
      <xdr:spPr bwMode="auto">
        <a:xfrm>
          <a:off x="19053" y="10737837"/>
          <a:ext cx="6433035" cy="1253405"/>
        </a:xfrm>
        <a:prstGeom prst="flowChartDecision">
          <a:avLst/>
        </a:prstGeom>
        <a:solidFill>
          <a:srgbClr val="0070C0">
            <a:alpha val="9020"/>
          </a:srgbClr>
        </a:solidFill>
        <a:ln w="25400">
          <a:solidFill>
            <a:srgbClr val="243F60"/>
          </a:solidFill>
          <a:miter lim="800000"/>
          <a:headEnd/>
          <a:tailEnd/>
        </a:ln>
      </xdr:spPr>
      <xdr:txBody>
        <a:bodyPr vert="horz" wrap="square" lIns="0" tIns="0" rIns="0" bIns="0" numCol="1" anchor="ctr" anchorCtr="0" compatLnSpc="1">
          <a:prstTxWarp prst="textNoShape">
            <a:avLst/>
          </a:prstTxWarp>
        </a:bodyPr>
        <a:lstStyle>
          <a:defPPr>
            <a:defRPr lang="en-US"/>
          </a:defPPr>
          <a:lvl1pPr marL="0" algn="l" defTabSz="1280160" rtl="0" eaLnBrk="1" latinLnBrk="0" hangingPunct="1">
            <a:defRPr sz="2500" kern="1200">
              <a:solidFill>
                <a:schemeClr val="tx1"/>
              </a:solidFill>
              <a:latin typeface="+mn-lt"/>
              <a:ea typeface="+mn-ea"/>
              <a:cs typeface="+mn-cs"/>
            </a:defRPr>
          </a:lvl1pPr>
          <a:lvl2pPr marL="640080" algn="l" defTabSz="1280160" rtl="0" eaLnBrk="1" latinLnBrk="0" hangingPunct="1">
            <a:defRPr sz="2500" kern="1200">
              <a:solidFill>
                <a:schemeClr val="tx1"/>
              </a:solidFill>
              <a:latin typeface="+mn-lt"/>
              <a:ea typeface="+mn-ea"/>
              <a:cs typeface="+mn-cs"/>
            </a:defRPr>
          </a:lvl2pPr>
          <a:lvl3pPr marL="1280160" algn="l" defTabSz="1280160" rtl="0" eaLnBrk="1" latinLnBrk="0" hangingPunct="1">
            <a:defRPr sz="2500" kern="1200">
              <a:solidFill>
                <a:schemeClr val="tx1"/>
              </a:solidFill>
              <a:latin typeface="+mn-lt"/>
              <a:ea typeface="+mn-ea"/>
              <a:cs typeface="+mn-cs"/>
            </a:defRPr>
          </a:lvl3pPr>
          <a:lvl4pPr marL="1920240" algn="l" defTabSz="1280160" rtl="0" eaLnBrk="1" latinLnBrk="0" hangingPunct="1">
            <a:defRPr sz="2500" kern="1200">
              <a:solidFill>
                <a:schemeClr val="tx1"/>
              </a:solidFill>
              <a:latin typeface="+mn-lt"/>
              <a:ea typeface="+mn-ea"/>
              <a:cs typeface="+mn-cs"/>
            </a:defRPr>
          </a:lvl4pPr>
          <a:lvl5pPr marL="2560320" algn="l" defTabSz="1280160" rtl="0" eaLnBrk="1" latinLnBrk="0" hangingPunct="1">
            <a:defRPr sz="2500" kern="1200">
              <a:solidFill>
                <a:schemeClr val="tx1"/>
              </a:solidFill>
              <a:latin typeface="+mn-lt"/>
              <a:ea typeface="+mn-ea"/>
              <a:cs typeface="+mn-cs"/>
            </a:defRPr>
          </a:lvl5pPr>
          <a:lvl6pPr marL="3200400" algn="l" defTabSz="1280160" rtl="0" eaLnBrk="1" latinLnBrk="0" hangingPunct="1">
            <a:defRPr sz="2500" kern="1200">
              <a:solidFill>
                <a:schemeClr val="tx1"/>
              </a:solidFill>
              <a:latin typeface="+mn-lt"/>
              <a:ea typeface="+mn-ea"/>
              <a:cs typeface="+mn-cs"/>
            </a:defRPr>
          </a:lvl6pPr>
          <a:lvl7pPr marL="3840480" algn="l" defTabSz="1280160" rtl="0" eaLnBrk="1" latinLnBrk="0" hangingPunct="1">
            <a:defRPr sz="2500" kern="1200">
              <a:solidFill>
                <a:schemeClr val="tx1"/>
              </a:solidFill>
              <a:latin typeface="+mn-lt"/>
              <a:ea typeface="+mn-ea"/>
              <a:cs typeface="+mn-cs"/>
            </a:defRPr>
          </a:lvl7pPr>
          <a:lvl8pPr marL="4480560" algn="l" defTabSz="1280160" rtl="0" eaLnBrk="1" latinLnBrk="0" hangingPunct="1">
            <a:defRPr sz="2500" kern="1200">
              <a:solidFill>
                <a:schemeClr val="tx1"/>
              </a:solidFill>
              <a:latin typeface="+mn-lt"/>
              <a:ea typeface="+mn-ea"/>
              <a:cs typeface="+mn-cs"/>
            </a:defRPr>
          </a:lvl8pPr>
          <a:lvl9pPr marL="5120640" algn="l" defTabSz="1280160" rtl="0" eaLnBrk="1" latinLnBrk="0" hangingPunct="1">
            <a:defRPr sz="2500" kern="1200">
              <a:solidFill>
                <a:schemeClr val="tx1"/>
              </a:solidFill>
              <a:latin typeface="+mn-lt"/>
              <a:ea typeface="+mn-ea"/>
              <a:cs typeface="+mn-cs"/>
            </a:defRPr>
          </a:lvl9pPr>
        </a:lstStyle>
        <a:p>
          <a:pPr marL="0" indent="0" algn="ctr" defTabSz="1280160" rtl="0" eaLnBrk="1" fontAlgn="base" latinLnBrk="0" hangingPunct="1">
            <a:spcBef>
              <a:spcPct val="0"/>
            </a:spcBef>
            <a:spcAft>
              <a:spcPct val="0"/>
            </a:spcAft>
          </a:pPr>
          <a:endParaRPr lang="en-US" altLang="en-US" sz="1200" b="1" kern="1200">
            <a:solidFill>
              <a:schemeClr val="bg1"/>
            </a:solidFill>
            <a:latin typeface="Arial" pitchFamily="34" charset="0"/>
            <a:ea typeface="+mn-ea"/>
            <a:cs typeface="Arial"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0000"/>
  </sheetPr>
  <dimension ref="A1:BD90"/>
  <sheetViews>
    <sheetView tabSelected="1" zoomScale="90" zoomScaleNormal="90" workbookViewId="0">
      <selection activeCell="A2" sqref="A2"/>
    </sheetView>
  </sheetViews>
  <sheetFormatPr defaultRowHeight="15.75" x14ac:dyDescent="0.25"/>
  <cols>
    <col min="1" max="1" width="162.25" style="84" customWidth="1"/>
  </cols>
  <sheetData>
    <row r="1" spans="1:56" s="118" customFormat="1" ht="36" x14ac:dyDescent="0.5">
      <c r="A1" s="82" t="s">
        <v>35</v>
      </c>
    </row>
    <row r="2" spans="1:56" s="1" customFormat="1" x14ac:dyDescent="0.25">
      <c r="A2" s="83" t="s">
        <v>125</v>
      </c>
    </row>
    <row r="3" spans="1:56" s="1" customFormat="1" ht="204.75" x14ac:dyDescent="0.25">
      <c r="A3" s="86" t="s">
        <v>85</v>
      </c>
    </row>
    <row r="4" spans="1:56" s="1" customFormat="1" ht="189" x14ac:dyDescent="0.25">
      <c r="A4" s="86" t="s">
        <v>126</v>
      </c>
    </row>
    <row r="5" spans="1:56" s="1" customFormat="1" ht="252" x14ac:dyDescent="0.25">
      <c r="A5" s="121" t="s">
        <v>82</v>
      </c>
    </row>
    <row r="6" spans="1:56" s="1" customFormat="1" ht="60.75" customHeight="1" x14ac:dyDescent="0.25">
      <c r="A6" s="121" t="s">
        <v>127</v>
      </c>
    </row>
    <row r="7" spans="1:56" s="1" customFormat="1" ht="141.75" x14ac:dyDescent="0.25">
      <c r="A7" s="86" t="s">
        <v>83</v>
      </c>
    </row>
    <row r="8" spans="1:56" ht="180.75" customHeight="1" x14ac:dyDescent="0.25">
      <c r="A8" s="85" t="s">
        <v>84</v>
      </c>
      <c r="B8" s="1"/>
      <c r="C8" s="1"/>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row>
    <row r="9" spans="1:56" s="1" customFormat="1" x14ac:dyDescent="0.25">
      <c r="A9" s="120"/>
    </row>
    <row r="10" spans="1:56" s="1" customFormat="1" x14ac:dyDescent="0.25">
      <c r="A10" s="120"/>
    </row>
    <row r="11" spans="1:56" s="1" customFormat="1" x14ac:dyDescent="0.25">
      <c r="A11" s="120"/>
    </row>
    <row r="12" spans="1:56" s="1" customFormat="1" x14ac:dyDescent="0.25">
      <c r="A12" s="120"/>
    </row>
    <row r="13" spans="1:56" s="1" customFormat="1" x14ac:dyDescent="0.25">
      <c r="A13" s="120"/>
    </row>
    <row r="14" spans="1:56" s="1" customFormat="1" x14ac:dyDescent="0.25">
      <c r="A14" s="120"/>
    </row>
    <row r="15" spans="1:56" s="1" customFormat="1" x14ac:dyDescent="0.25">
      <c r="A15" s="120"/>
    </row>
    <row r="16" spans="1:56" s="1" customFormat="1" x14ac:dyDescent="0.25">
      <c r="A16" s="120"/>
    </row>
    <row r="17" spans="1:1" s="1" customFormat="1" x14ac:dyDescent="0.25">
      <c r="A17" s="120"/>
    </row>
    <row r="18" spans="1:1" s="1" customFormat="1" x14ac:dyDescent="0.25">
      <c r="A18" s="120"/>
    </row>
    <row r="19" spans="1:1" s="1" customFormat="1" x14ac:dyDescent="0.25">
      <c r="A19" s="120"/>
    </row>
    <row r="20" spans="1:1" s="1" customFormat="1" x14ac:dyDescent="0.25">
      <c r="A20" s="120"/>
    </row>
    <row r="21" spans="1:1" s="1" customFormat="1" x14ac:dyDescent="0.25">
      <c r="A21" s="120"/>
    </row>
    <row r="22" spans="1:1" s="1" customFormat="1" x14ac:dyDescent="0.25">
      <c r="A22" s="120"/>
    </row>
    <row r="23" spans="1:1" s="1" customFormat="1" x14ac:dyDescent="0.25">
      <c r="A23" s="120"/>
    </row>
    <row r="24" spans="1:1" s="1" customFormat="1" x14ac:dyDescent="0.25">
      <c r="A24" s="120"/>
    </row>
    <row r="25" spans="1:1" s="1" customFormat="1" x14ac:dyDescent="0.25">
      <c r="A25" s="120"/>
    </row>
    <row r="26" spans="1:1" s="1" customFormat="1" x14ac:dyDescent="0.25">
      <c r="A26" s="120"/>
    </row>
    <row r="27" spans="1:1" s="1" customFormat="1" x14ac:dyDescent="0.25">
      <c r="A27" s="120"/>
    </row>
    <row r="28" spans="1:1" s="1" customFormat="1" x14ac:dyDescent="0.25">
      <c r="A28" s="120"/>
    </row>
    <row r="29" spans="1:1" s="1" customFormat="1" x14ac:dyDescent="0.25">
      <c r="A29" s="120"/>
    </row>
    <row r="30" spans="1:1" s="1" customFormat="1" x14ac:dyDescent="0.25">
      <c r="A30" s="120"/>
    </row>
    <row r="31" spans="1:1" s="1" customFormat="1" x14ac:dyDescent="0.25">
      <c r="A31" s="120"/>
    </row>
    <row r="32" spans="1:1" s="1" customFormat="1" x14ac:dyDescent="0.25">
      <c r="A32" s="120"/>
    </row>
    <row r="33" spans="1:1" s="1" customFormat="1" x14ac:dyDescent="0.25">
      <c r="A33" s="120"/>
    </row>
    <row r="34" spans="1:1" s="1" customFormat="1" x14ac:dyDescent="0.25">
      <c r="A34" s="120"/>
    </row>
    <row r="35" spans="1:1" s="1" customFormat="1" x14ac:dyDescent="0.25">
      <c r="A35" s="120"/>
    </row>
    <row r="36" spans="1:1" s="1" customFormat="1" x14ac:dyDescent="0.25">
      <c r="A36" s="120"/>
    </row>
    <row r="37" spans="1:1" s="1" customFormat="1" x14ac:dyDescent="0.25">
      <c r="A37" s="120"/>
    </row>
    <row r="38" spans="1:1" s="1" customFormat="1" x14ac:dyDescent="0.25">
      <c r="A38" s="120"/>
    </row>
    <row r="39" spans="1:1" s="1" customFormat="1" x14ac:dyDescent="0.25">
      <c r="A39" s="120"/>
    </row>
    <row r="40" spans="1:1" s="1" customFormat="1" x14ac:dyDescent="0.25">
      <c r="A40" s="120"/>
    </row>
    <row r="41" spans="1:1" s="1" customFormat="1" x14ac:dyDescent="0.25">
      <c r="A41" s="120"/>
    </row>
    <row r="42" spans="1:1" s="1" customFormat="1" x14ac:dyDescent="0.25">
      <c r="A42" s="120"/>
    </row>
    <row r="43" spans="1:1" s="1" customFormat="1" x14ac:dyDescent="0.25">
      <c r="A43" s="120"/>
    </row>
    <row r="44" spans="1:1" s="1" customFormat="1" x14ac:dyDescent="0.25">
      <c r="A44" s="120"/>
    </row>
    <row r="45" spans="1:1" s="1" customFormat="1" x14ac:dyDescent="0.25">
      <c r="A45" s="120"/>
    </row>
    <row r="46" spans="1:1" s="1" customFormat="1" x14ac:dyDescent="0.25">
      <c r="A46" s="120"/>
    </row>
    <row r="47" spans="1:1" s="1" customFormat="1" x14ac:dyDescent="0.25">
      <c r="A47" s="120"/>
    </row>
    <row r="48" spans="1:1" s="1" customFormat="1" x14ac:dyDescent="0.25">
      <c r="A48" s="120"/>
    </row>
    <row r="49" spans="1:1" s="1" customFormat="1" x14ac:dyDescent="0.25">
      <c r="A49" s="120"/>
    </row>
    <row r="50" spans="1:1" s="1" customFormat="1" x14ac:dyDescent="0.25">
      <c r="A50" s="120"/>
    </row>
    <row r="51" spans="1:1" s="1" customFormat="1" x14ac:dyDescent="0.25">
      <c r="A51" s="120"/>
    </row>
    <row r="52" spans="1:1" s="1" customFormat="1" x14ac:dyDescent="0.25">
      <c r="A52" s="120"/>
    </row>
    <row r="53" spans="1:1" s="1" customFormat="1" x14ac:dyDescent="0.25">
      <c r="A53" s="120"/>
    </row>
    <row r="54" spans="1:1" s="1" customFormat="1" x14ac:dyDescent="0.25">
      <c r="A54" s="120"/>
    </row>
    <row r="55" spans="1:1" s="1" customFormat="1" x14ac:dyDescent="0.25">
      <c r="A55" s="120"/>
    </row>
    <row r="56" spans="1:1" s="1" customFormat="1" x14ac:dyDescent="0.25">
      <c r="A56" s="120"/>
    </row>
    <row r="57" spans="1:1" s="1" customFormat="1" x14ac:dyDescent="0.25">
      <c r="A57" s="120"/>
    </row>
    <row r="58" spans="1:1" s="1" customFormat="1" x14ac:dyDescent="0.25">
      <c r="A58" s="120"/>
    </row>
    <row r="59" spans="1:1" s="1" customFormat="1" x14ac:dyDescent="0.25">
      <c r="A59" s="120"/>
    </row>
    <row r="60" spans="1:1" s="1" customFormat="1" x14ac:dyDescent="0.25">
      <c r="A60" s="120"/>
    </row>
    <row r="61" spans="1:1" s="1" customFormat="1" x14ac:dyDescent="0.25">
      <c r="A61" s="120"/>
    </row>
    <row r="62" spans="1:1" s="1" customFormat="1" x14ac:dyDescent="0.25">
      <c r="A62" s="120"/>
    </row>
    <row r="63" spans="1:1" s="1" customFormat="1" x14ac:dyDescent="0.25">
      <c r="A63" s="120"/>
    </row>
    <row r="64" spans="1:1" s="1" customFormat="1" x14ac:dyDescent="0.25">
      <c r="A64" s="120"/>
    </row>
    <row r="65" spans="1:1" s="1" customFormat="1" x14ac:dyDescent="0.25">
      <c r="A65" s="120"/>
    </row>
    <row r="66" spans="1:1" s="1" customFormat="1" x14ac:dyDescent="0.25">
      <c r="A66" s="120"/>
    </row>
    <row r="67" spans="1:1" s="1" customFormat="1" x14ac:dyDescent="0.25">
      <c r="A67" s="120"/>
    </row>
    <row r="68" spans="1:1" s="1" customFormat="1" x14ac:dyDescent="0.25">
      <c r="A68" s="120"/>
    </row>
    <row r="69" spans="1:1" s="1" customFormat="1" x14ac:dyDescent="0.25">
      <c r="A69" s="120"/>
    </row>
    <row r="70" spans="1:1" s="1" customFormat="1" x14ac:dyDescent="0.25">
      <c r="A70" s="120"/>
    </row>
    <row r="71" spans="1:1" s="1" customFormat="1" x14ac:dyDescent="0.25">
      <c r="A71" s="120"/>
    </row>
    <row r="72" spans="1:1" s="1" customFormat="1" x14ac:dyDescent="0.25">
      <c r="A72" s="120"/>
    </row>
    <row r="73" spans="1:1" s="1" customFormat="1" x14ac:dyDescent="0.25">
      <c r="A73" s="120"/>
    </row>
    <row r="74" spans="1:1" s="1" customFormat="1" x14ac:dyDescent="0.25">
      <c r="A74" s="120"/>
    </row>
    <row r="75" spans="1:1" s="1" customFormat="1" x14ac:dyDescent="0.25">
      <c r="A75" s="120"/>
    </row>
    <row r="76" spans="1:1" s="1" customFormat="1" x14ac:dyDescent="0.25">
      <c r="A76" s="120"/>
    </row>
    <row r="77" spans="1:1" s="1" customFormat="1" x14ac:dyDescent="0.25">
      <c r="A77" s="120"/>
    </row>
    <row r="78" spans="1:1" s="1" customFormat="1" x14ac:dyDescent="0.25">
      <c r="A78" s="120"/>
    </row>
    <row r="79" spans="1:1" s="1" customFormat="1" x14ac:dyDescent="0.25">
      <c r="A79" s="120"/>
    </row>
    <row r="80" spans="1:1" s="1" customFormat="1" x14ac:dyDescent="0.25">
      <c r="A80" s="120"/>
    </row>
    <row r="81" spans="1:1" s="1" customFormat="1" x14ac:dyDescent="0.25">
      <c r="A81" s="120"/>
    </row>
    <row r="82" spans="1:1" s="1" customFormat="1" x14ac:dyDescent="0.25">
      <c r="A82" s="120"/>
    </row>
    <row r="83" spans="1:1" s="1" customFormat="1" x14ac:dyDescent="0.25">
      <c r="A83" s="120"/>
    </row>
    <row r="84" spans="1:1" s="1" customFormat="1" x14ac:dyDescent="0.25">
      <c r="A84" s="120"/>
    </row>
    <row r="85" spans="1:1" s="1" customFormat="1" x14ac:dyDescent="0.25">
      <c r="A85" s="120"/>
    </row>
    <row r="86" spans="1:1" s="1" customFormat="1" x14ac:dyDescent="0.25">
      <c r="A86" s="120"/>
    </row>
    <row r="87" spans="1:1" s="1" customFormat="1" x14ac:dyDescent="0.25">
      <c r="A87" s="120"/>
    </row>
    <row r="88" spans="1:1" s="1" customFormat="1" x14ac:dyDescent="0.25">
      <c r="A88" s="120"/>
    </row>
    <row r="89" spans="1:1" s="1" customFormat="1" x14ac:dyDescent="0.25">
      <c r="A89" s="120"/>
    </row>
    <row r="90" spans="1:1" s="1" customFormat="1" x14ac:dyDescent="0.25">
      <c r="A90" s="120"/>
    </row>
  </sheetData>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0000"/>
  </sheetPr>
  <dimension ref="A1:A23"/>
  <sheetViews>
    <sheetView zoomScaleNormal="100" workbookViewId="0">
      <selection activeCell="A4" sqref="A4"/>
    </sheetView>
  </sheetViews>
  <sheetFormatPr defaultRowHeight="15.75" x14ac:dyDescent="0.25"/>
  <cols>
    <col min="1" max="1" width="162.25" style="84" customWidth="1"/>
  </cols>
  <sheetData>
    <row r="1" spans="1:1" s="118" customFormat="1" ht="36" x14ac:dyDescent="0.5">
      <c r="A1" s="82" t="s">
        <v>35</v>
      </c>
    </row>
    <row r="2" spans="1:1" s="1" customFormat="1" x14ac:dyDescent="0.25">
      <c r="A2" s="83" t="s">
        <v>125</v>
      </c>
    </row>
    <row r="3" spans="1:1" s="1" customFormat="1" ht="31.5" x14ac:dyDescent="0.25">
      <c r="A3" s="86" t="s">
        <v>42</v>
      </c>
    </row>
    <row r="4" spans="1:1" s="1" customFormat="1" ht="409.5" x14ac:dyDescent="0.25">
      <c r="A4" s="86" t="s">
        <v>270</v>
      </c>
    </row>
    <row r="5" spans="1:1" s="1" customFormat="1" ht="78.75" x14ac:dyDescent="0.25">
      <c r="A5" s="86" t="s">
        <v>128</v>
      </c>
    </row>
    <row r="6" spans="1:1" s="1" customFormat="1" x14ac:dyDescent="0.25">
      <c r="A6" s="120"/>
    </row>
    <row r="7" spans="1:1" s="1" customFormat="1" x14ac:dyDescent="0.25">
      <c r="A7" s="120"/>
    </row>
    <row r="8" spans="1:1" s="1" customFormat="1" x14ac:dyDescent="0.25">
      <c r="A8" s="120"/>
    </row>
    <row r="9" spans="1:1" s="1" customFormat="1" x14ac:dyDescent="0.25">
      <c r="A9" s="120"/>
    </row>
    <row r="10" spans="1:1" s="1" customFormat="1" x14ac:dyDescent="0.25">
      <c r="A10" s="120"/>
    </row>
    <row r="11" spans="1:1" s="1" customFormat="1" x14ac:dyDescent="0.25">
      <c r="A11" s="120"/>
    </row>
    <row r="12" spans="1:1" s="1" customFormat="1" x14ac:dyDescent="0.25">
      <c r="A12" s="120"/>
    </row>
    <row r="13" spans="1:1" s="1" customFormat="1" x14ac:dyDescent="0.25">
      <c r="A13" s="120"/>
    </row>
    <row r="14" spans="1:1" s="1" customFormat="1" x14ac:dyDescent="0.25">
      <c r="A14" s="120"/>
    </row>
    <row r="15" spans="1:1" s="1" customFormat="1" x14ac:dyDescent="0.25">
      <c r="A15" s="120"/>
    </row>
    <row r="16" spans="1:1" s="1" customFormat="1" x14ac:dyDescent="0.25">
      <c r="A16" s="120"/>
    </row>
    <row r="17" spans="1:1" s="1" customFormat="1" x14ac:dyDescent="0.25">
      <c r="A17" s="120"/>
    </row>
    <row r="18" spans="1:1" s="1" customFormat="1" x14ac:dyDescent="0.25">
      <c r="A18" s="120"/>
    </row>
    <row r="19" spans="1:1" s="1" customFormat="1" x14ac:dyDescent="0.25">
      <c r="A19" s="120"/>
    </row>
    <row r="20" spans="1:1" s="1" customFormat="1" x14ac:dyDescent="0.25">
      <c r="A20" s="120"/>
    </row>
    <row r="21" spans="1:1" s="1" customFormat="1" x14ac:dyDescent="0.25">
      <c r="A21" s="120"/>
    </row>
    <row r="22" spans="1:1" s="1" customFormat="1" x14ac:dyDescent="0.25">
      <c r="A22" s="120"/>
    </row>
    <row r="23" spans="1:1" s="1" customFormat="1" x14ac:dyDescent="0.25">
      <c r="A23" s="120"/>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T79"/>
  <sheetViews>
    <sheetView zoomScale="60" zoomScaleNormal="60" workbookViewId="0">
      <pane xSplit="2" ySplit="2" topLeftCell="C3" activePane="bottomRight" state="frozen"/>
      <selection pane="topRight" activeCell="C1" sqref="C1"/>
      <selection pane="bottomLeft" activeCell="A3" sqref="A3"/>
      <selection pane="bottomRight" activeCell="O44" sqref="O44"/>
    </sheetView>
  </sheetViews>
  <sheetFormatPr defaultColWidth="35.75" defaultRowHeight="15.75" x14ac:dyDescent="0.25"/>
  <cols>
    <col min="1" max="1" width="35.25" customWidth="1"/>
    <col min="2" max="2" width="49.875" bestFit="1" customWidth="1"/>
    <col min="3" max="3" width="59.375" customWidth="1"/>
    <col min="4" max="4" width="27.375" customWidth="1"/>
    <col min="5" max="6" width="24.375" customWidth="1"/>
    <col min="7" max="7" width="25" customWidth="1"/>
    <col min="8" max="8" width="28.875" bestFit="1" customWidth="1"/>
    <col min="9" max="9" width="24.75" customWidth="1"/>
    <col min="10" max="11" width="26.25" hidden="1" customWidth="1"/>
    <col min="12" max="12" width="28.875" hidden="1" customWidth="1"/>
    <col min="14" max="14" width="43.875" customWidth="1"/>
    <col min="15" max="15" width="43.75" customWidth="1"/>
    <col min="16" max="28" width="35.75" style="1"/>
  </cols>
  <sheetData>
    <row r="1" spans="1:46" s="1" customFormat="1" ht="58.5" customHeight="1" thickBot="1" x14ac:dyDescent="0.3">
      <c r="A1" s="108" t="s">
        <v>88</v>
      </c>
      <c r="B1" s="108"/>
      <c r="C1" s="108"/>
      <c r="D1" s="109"/>
      <c r="E1" s="109"/>
      <c r="F1" s="109"/>
      <c r="G1" s="109"/>
      <c r="H1" s="109"/>
      <c r="I1" s="109"/>
      <c r="J1" s="109"/>
      <c r="K1" s="109"/>
      <c r="L1" s="109"/>
      <c r="M1" s="109"/>
      <c r="N1" s="109"/>
      <c r="O1" s="109"/>
      <c r="P1" s="109"/>
      <c r="Q1" s="119"/>
      <c r="R1" s="119"/>
      <c r="S1" s="119"/>
      <c r="T1" s="119"/>
    </row>
    <row r="2" spans="1:46" ht="27" thickBot="1" x14ac:dyDescent="0.3">
      <c r="A2" s="49"/>
      <c r="B2" s="49"/>
      <c r="C2" s="63" t="s">
        <v>12</v>
      </c>
      <c r="D2" s="52" t="s">
        <v>0</v>
      </c>
      <c r="E2" s="52" t="s">
        <v>1</v>
      </c>
      <c r="F2" s="52" t="s">
        <v>8</v>
      </c>
      <c r="G2" s="52" t="s">
        <v>19</v>
      </c>
      <c r="H2" s="52" t="s">
        <v>33</v>
      </c>
      <c r="I2" s="52" t="s">
        <v>9</v>
      </c>
      <c r="J2" s="52" t="s">
        <v>34</v>
      </c>
      <c r="K2" s="52" t="s">
        <v>18</v>
      </c>
      <c r="L2" s="52" t="s">
        <v>17</v>
      </c>
      <c r="M2" s="1"/>
      <c r="N2" s="1"/>
      <c r="O2" s="1"/>
      <c r="U2"/>
      <c r="V2"/>
      <c r="W2"/>
      <c r="X2"/>
      <c r="Y2"/>
      <c r="Z2"/>
      <c r="AA2"/>
      <c r="AB2"/>
    </row>
    <row r="3" spans="1:46" s="1" customFormat="1" ht="26.25" x14ac:dyDescent="0.25">
      <c r="A3" s="53"/>
      <c r="B3" s="53"/>
      <c r="C3" s="46"/>
      <c r="D3" s="270"/>
      <c r="E3" s="270"/>
      <c r="F3" s="270"/>
      <c r="G3" s="270"/>
      <c r="H3" s="270"/>
      <c r="I3" s="270"/>
      <c r="J3" s="270"/>
      <c r="K3" s="270"/>
      <c r="L3" s="270"/>
    </row>
    <row r="4" spans="1:46" s="1" customFormat="1" ht="26.25" x14ac:dyDescent="0.25">
      <c r="A4" s="272" t="s">
        <v>43</v>
      </c>
      <c r="B4" s="272"/>
      <c r="C4" s="137">
        <v>1701</v>
      </c>
      <c r="D4" s="271"/>
      <c r="E4" s="271"/>
      <c r="F4" s="271"/>
      <c r="G4" s="271"/>
      <c r="H4" s="271"/>
      <c r="I4" s="271"/>
      <c r="J4" s="271"/>
      <c r="K4" s="271"/>
      <c r="L4" s="271"/>
    </row>
    <row r="5" spans="1:46" s="1" customFormat="1" ht="26.25" x14ac:dyDescent="0.25">
      <c r="A5" s="272" t="s">
        <v>93</v>
      </c>
      <c r="B5" s="272"/>
      <c r="C5" s="210">
        <f>C4*1.22</f>
        <v>2075.2199999999998</v>
      </c>
      <c r="D5" s="271"/>
      <c r="E5" s="271"/>
      <c r="F5" s="271"/>
      <c r="G5" s="271"/>
      <c r="H5" s="271"/>
      <c r="I5" s="271"/>
      <c r="J5" s="271"/>
      <c r="K5" s="271"/>
      <c r="L5" s="271"/>
    </row>
    <row r="6" spans="1:46" s="1" customFormat="1" ht="26.25" x14ac:dyDescent="0.25">
      <c r="A6" s="46"/>
      <c r="B6" s="46"/>
      <c r="C6" s="46"/>
      <c r="D6" s="47"/>
      <c r="E6" s="47"/>
      <c r="F6" s="48"/>
      <c r="G6" s="48"/>
      <c r="H6" s="47"/>
      <c r="I6" s="48"/>
      <c r="J6" s="47"/>
      <c r="K6" s="48"/>
      <c r="L6" s="47"/>
    </row>
    <row r="7" spans="1:46" s="1" customFormat="1" ht="26.25" customHeight="1" x14ac:dyDescent="0.4">
      <c r="A7" s="124" t="s">
        <v>45</v>
      </c>
      <c r="B7" s="122" t="s">
        <v>44</v>
      </c>
      <c r="C7" s="73"/>
      <c r="D7" s="87">
        <f>(D8/$C$4)*100</f>
        <v>4.2915931804820691</v>
      </c>
      <c r="E7" s="87">
        <f t="shared" ref="E7:I7" si="0">(E8/$C$4)*100</f>
        <v>83.950617283950606</v>
      </c>
      <c r="F7" s="87">
        <f t="shared" si="0"/>
        <v>0</v>
      </c>
      <c r="G7" s="87">
        <f>(G8/$C$4)*100</f>
        <v>2.5279247501469726</v>
      </c>
      <c r="H7" s="87">
        <f>(H8/$C$4)*100</f>
        <v>9.2298647854203413</v>
      </c>
      <c r="I7" s="87">
        <f t="shared" si="0"/>
        <v>0</v>
      </c>
      <c r="J7" s="90">
        <v>16.899999999999999</v>
      </c>
      <c r="K7" s="90">
        <v>79.599999999999994</v>
      </c>
      <c r="L7" s="90">
        <v>3.5</v>
      </c>
      <c r="M7" s="71"/>
    </row>
    <row r="8" spans="1:46" s="1" customFormat="1" ht="26.25" customHeight="1" x14ac:dyDescent="0.25">
      <c r="A8" s="128"/>
      <c r="B8" s="123" t="s">
        <v>49</v>
      </c>
      <c r="C8" s="73"/>
      <c r="D8" s="87">
        <v>73</v>
      </c>
      <c r="E8" s="87">
        <v>1428</v>
      </c>
      <c r="F8" s="87">
        <v>0</v>
      </c>
      <c r="G8" s="87">
        <v>43</v>
      </c>
      <c r="H8" s="87">
        <v>157</v>
      </c>
      <c r="I8" s="87">
        <v>0</v>
      </c>
      <c r="J8" s="91">
        <f>($H$8/100)*J7</f>
        <v>26.532999999999998</v>
      </c>
      <c r="K8" s="91">
        <f>($H$8/100)*K7</f>
        <v>124.97199999999999</v>
      </c>
      <c r="L8" s="91">
        <f>($H$8/100)*L7</f>
        <v>5.4950000000000001</v>
      </c>
      <c r="M8" s="94"/>
    </row>
    <row r="9" spans="1:46" s="1" customFormat="1" ht="26.25" customHeight="1" x14ac:dyDescent="0.25">
      <c r="A9" s="124" t="s">
        <v>52</v>
      </c>
      <c r="B9" s="122" t="s">
        <v>50</v>
      </c>
      <c r="C9" s="73"/>
      <c r="D9" s="87">
        <v>78.98</v>
      </c>
      <c r="E9" s="87">
        <v>1568.144</v>
      </c>
      <c r="F9" s="87">
        <v>0</v>
      </c>
      <c r="G9" s="87">
        <v>47.7</v>
      </c>
      <c r="H9" s="87">
        <v>168.98599999999999</v>
      </c>
      <c r="I9" s="87">
        <v>0</v>
      </c>
      <c r="J9" s="91"/>
      <c r="K9" s="91"/>
      <c r="L9" s="91"/>
      <c r="M9" s="140">
        <f>SUM(D9:I9)</f>
        <v>1863.81</v>
      </c>
    </row>
    <row r="10" spans="1:46" s="1" customFormat="1" ht="26.25" customHeight="1" x14ac:dyDescent="0.25">
      <c r="A10" s="128"/>
      <c r="B10" s="123" t="s">
        <v>51</v>
      </c>
      <c r="C10" s="73"/>
      <c r="D10" s="88">
        <f>($C$5/100)*D7</f>
        <v>89.059999999999988</v>
      </c>
      <c r="E10" s="88">
        <f t="shared" ref="E10:I10" si="1">($C$5/100)*E7</f>
        <v>1742.1599999999996</v>
      </c>
      <c r="F10" s="88">
        <f t="shared" si="1"/>
        <v>0</v>
      </c>
      <c r="G10" s="88">
        <f>($C$5/100)*G7</f>
        <v>52.46</v>
      </c>
      <c r="H10" s="88">
        <f>($C$5/100)*H7</f>
        <v>191.54</v>
      </c>
      <c r="I10" s="88">
        <f t="shared" si="1"/>
        <v>0</v>
      </c>
      <c r="J10" s="92">
        <f>($H$10/100)*J7</f>
        <v>32.370259999999995</v>
      </c>
      <c r="K10" s="92">
        <f>($H$10/100)*K7</f>
        <v>152.46583999999999</v>
      </c>
      <c r="L10" s="92">
        <f>($H$10/100)*L7</f>
        <v>6.7039</v>
      </c>
      <c r="M10" s="94"/>
    </row>
    <row r="11" spans="1:46" s="1" customFormat="1" ht="26.25" customHeight="1" x14ac:dyDescent="0.25">
      <c r="A11" s="124" t="s">
        <v>53</v>
      </c>
      <c r="B11" s="122" t="s">
        <v>56</v>
      </c>
      <c r="C11" s="73"/>
      <c r="D11" s="87">
        <v>78.599999999999994</v>
      </c>
      <c r="E11" s="87">
        <v>1132.5999999999999</v>
      </c>
      <c r="F11" s="65">
        <v>0</v>
      </c>
      <c r="G11" s="65">
        <v>53</v>
      </c>
      <c r="H11" s="87">
        <v>161.69999999999999</v>
      </c>
      <c r="I11" s="87">
        <v>0</v>
      </c>
      <c r="J11" s="90">
        <v>5</v>
      </c>
      <c r="K11" s="93">
        <v>5026</v>
      </c>
      <c r="L11" s="90">
        <v>2</v>
      </c>
      <c r="M11" s="94"/>
    </row>
    <row r="12" spans="1:46" s="1" customFormat="1" ht="26.25" customHeight="1" x14ac:dyDescent="0.25">
      <c r="A12" s="124"/>
      <c r="B12" s="122" t="s">
        <v>62</v>
      </c>
      <c r="C12" s="73"/>
      <c r="D12" s="227">
        <v>0.1</v>
      </c>
      <c r="E12" s="87">
        <v>14.6</v>
      </c>
      <c r="F12" s="65">
        <v>0</v>
      </c>
      <c r="G12" s="65">
        <v>0</v>
      </c>
      <c r="H12" s="87">
        <v>19</v>
      </c>
      <c r="I12" s="87">
        <v>0</v>
      </c>
      <c r="J12" s="90"/>
      <c r="K12" s="93"/>
      <c r="L12" s="90"/>
      <c r="M12" s="94"/>
    </row>
    <row r="13" spans="1:46" s="1" customFormat="1" ht="26.25" customHeight="1" x14ac:dyDescent="0.25">
      <c r="B13" s="122" t="s">
        <v>57</v>
      </c>
      <c r="C13" s="73"/>
      <c r="D13" s="229">
        <f>D12/D14</f>
        <v>1.270648030495553E-3</v>
      </c>
      <c r="E13" s="221">
        <f>E12/E14</f>
        <v>1.2726638772663879E-2</v>
      </c>
      <c r="F13" s="228"/>
      <c r="G13" s="228">
        <f t="shared" ref="G13" si="2">G12/G14</f>
        <v>0</v>
      </c>
      <c r="H13" s="221">
        <f>H12/H14</f>
        <v>0.10514665190924184</v>
      </c>
      <c r="I13" s="228"/>
      <c r="J13" s="90">
        <v>30.61</v>
      </c>
      <c r="K13" s="93">
        <v>33.07</v>
      </c>
      <c r="L13" s="90">
        <v>455.3</v>
      </c>
      <c r="M13" s="94"/>
    </row>
    <row r="14" spans="1:46" s="1" customFormat="1" ht="26.25" x14ac:dyDescent="0.25">
      <c r="A14" s="46"/>
      <c r="B14" s="122" t="s">
        <v>54</v>
      </c>
      <c r="C14" s="126">
        <f>SUM(D14:I14)</f>
        <v>1459.6</v>
      </c>
      <c r="D14" s="65">
        <f>D12+D11</f>
        <v>78.699999999999989</v>
      </c>
      <c r="E14" s="65">
        <f t="shared" ref="E14:I14" si="3">E12+E11</f>
        <v>1147.1999999999998</v>
      </c>
      <c r="F14" s="97">
        <f t="shared" si="3"/>
        <v>0</v>
      </c>
      <c r="G14" s="97">
        <f t="shared" si="3"/>
        <v>53</v>
      </c>
      <c r="H14" s="97">
        <f t="shared" si="3"/>
        <v>180.7</v>
      </c>
      <c r="I14" s="97">
        <f t="shared" si="3"/>
        <v>0</v>
      </c>
      <c r="J14" s="98">
        <f t="shared" ref="J14:L14" si="4">(J11/(100-J13))*100</f>
        <v>7.2056492289955321</v>
      </c>
      <c r="K14" s="98">
        <f t="shared" si="4"/>
        <v>7509.3381144479299</v>
      </c>
      <c r="L14" s="98">
        <f t="shared" si="4"/>
        <v>-0.56290458767238949</v>
      </c>
      <c r="M14" s="99"/>
    </row>
    <row r="15" spans="1:46" s="1" customFormat="1" ht="26.25" x14ac:dyDescent="0.25">
      <c r="A15" s="46"/>
      <c r="B15" s="46"/>
      <c r="C15" s="122"/>
      <c r="D15" s="89"/>
      <c r="E15" s="89"/>
      <c r="F15" s="89"/>
      <c r="G15" s="89"/>
      <c r="H15" s="89"/>
      <c r="I15" s="89"/>
      <c r="J15" s="89"/>
      <c r="K15" s="89"/>
      <c r="L15" s="89"/>
    </row>
    <row r="16" spans="1:46" ht="28.5" customHeight="1" x14ac:dyDescent="0.25">
      <c r="A16" s="124" t="s">
        <v>55</v>
      </c>
      <c r="B16" s="64"/>
      <c r="C16" s="130" t="s">
        <v>58</v>
      </c>
      <c r="D16" s="127">
        <f>D11/D8</f>
        <v>1.0767123287671232</v>
      </c>
      <c r="E16" s="127">
        <f t="shared" ref="E16:H16" si="5">E11/E8</f>
        <v>0.79313725490196074</v>
      </c>
      <c r="F16" s="136"/>
      <c r="G16" s="136">
        <f t="shared" si="5"/>
        <v>1.2325581395348837</v>
      </c>
      <c r="H16" s="136">
        <f t="shared" si="5"/>
        <v>1.029936305732484</v>
      </c>
      <c r="I16" s="136"/>
      <c r="J16" s="125">
        <f>J14/J8</f>
        <v>0.27157310628257386</v>
      </c>
      <c r="K16" s="125">
        <f>K14/K8</f>
        <v>60.08816466446828</v>
      </c>
      <c r="L16" s="125">
        <f>L14/L8</f>
        <v>-0.10243941540898807</v>
      </c>
      <c r="M16" s="1"/>
      <c r="N16" s="1"/>
      <c r="O16" s="1"/>
      <c r="AC16" s="1"/>
      <c r="AD16" s="1"/>
      <c r="AE16" s="1"/>
      <c r="AF16" s="1"/>
      <c r="AG16" s="1"/>
      <c r="AH16" s="1"/>
      <c r="AI16" s="1"/>
      <c r="AJ16" s="1"/>
      <c r="AK16" s="1"/>
      <c r="AL16" s="1"/>
      <c r="AM16" s="1"/>
      <c r="AN16" s="1"/>
      <c r="AO16" s="1"/>
      <c r="AP16" s="1"/>
      <c r="AQ16" s="1"/>
      <c r="AR16" s="1"/>
      <c r="AS16" s="1"/>
      <c r="AT16" s="1"/>
    </row>
    <row r="17" spans="1:46" ht="28.5" customHeight="1" x14ac:dyDescent="0.25">
      <c r="A17" s="1"/>
      <c r="B17" s="45"/>
      <c r="C17" s="130" t="s">
        <v>59</v>
      </c>
      <c r="D17" s="127">
        <f>D11/D9</f>
        <v>0.99518865535578616</v>
      </c>
      <c r="E17" s="127">
        <f t="shared" ref="E17:H17" si="6">E11/E9</f>
        <v>0.72225509902151841</v>
      </c>
      <c r="F17" s="127"/>
      <c r="G17" s="127">
        <f t="shared" si="6"/>
        <v>1.1111111111111109</v>
      </c>
      <c r="H17" s="127">
        <f t="shared" si="6"/>
        <v>0.95688400222503633</v>
      </c>
      <c r="I17" s="127"/>
      <c r="J17" s="95"/>
      <c r="K17" s="96"/>
      <c r="L17" s="95"/>
      <c r="M17" s="1"/>
      <c r="N17" s="1"/>
      <c r="O17" s="1"/>
      <c r="AC17" s="1"/>
      <c r="AD17" s="1"/>
      <c r="AE17" s="1"/>
      <c r="AF17" s="1"/>
      <c r="AG17" s="1"/>
      <c r="AH17" s="1"/>
      <c r="AI17" s="1"/>
      <c r="AJ17" s="1"/>
      <c r="AK17" s="1"/>
      <c r="AL17" s="1"/>
      <c r="AM17" s="1"/>
      <c r="AN17" s="1"/>
      <c r="AO17" s="1"/>
      <c r="AP17" s="1"/>
      <c r="AQ17" s="1"/>
      <c r="AR17" s="1"/>
      <c r="AS17" s="1"/>
      <c r="AT17" s="1"/>
    </row>
    <row r="18" spans="1:46" ht="28.5" customHeight="1" x14ac:dyDescent="0.25">
      <c r="A18" s="1"/>
      <c r="B18" s="45"/>
      <c r="C18" s="132" t="s">
        <v>60</v>
      </c>
      <c r="D18" s="133">
        <f>D14/D8</f>
        <v>1.0780821917808217</v>
      </c>
      <c r="E18" s="133">
        <f t="shared" ref="E18:H18" si="7">E14/E8</f>
        <v>0.80336134453781505</v>
      </c>
      <c r="F18" s="133"/>
      <c r="G18" s="133">
        <f t="shared" si="7"/>
        <v>1.2325581395348837</v>
      </c>
      <c r="H18" s="133">
        <f t="shared" si="7"/>
        <v>1.1509554140127387</v>
      </c>
      <c r="I18" s="133"/>
      <c r="J18" s="95"/>
      <c r="K18" s="96"/>
      <c r="L18" s="95"/>
      <c r="M18" s="1"/>
      <c r="N18" s="1"/>
      <c r="O18" s="1"/>
      <c r="AC18" s="1"/>
      <c r="AD18" s="1"/>
      <c r="AE18" s="1"/>
      <c r="AF18" s="1"/>
      <c r="AG18" s="1"/>
      <c r="AH18" s="1"/>
      <c r="AI18" s="1"/>
      <c r="AJ18" s="1"/>
      <c r="AK18" s="1"/>
      <c r="AL18" s="1"/>
      <c r="AM18" s="1"/>
      <c r="AN18" s="1"/>
      <c r="AO18" s="1"/>
      <c r="AP18" s="1"/>
      <c r="AQ18" s="1"/>
      <c r="AR18" s="1"/>
      <c r="AS18" s="1"/>
      <c r="AT18" s="1"/>
    </row>
    <row r="19" spans="1:46" ht="28.5" customHeight="1" thickBot="1" x14ac:dyDescent="0.3">
      <c r="A19" s="1"/>
      <c r="B19" s="45"/>
      <c r="C19" s="131" t="s">
        <v>61</v>
      </c>
      <c r="D19" s="129">
        <f>D14/D9</f>
        <v>0.99645479868321074</v>
      </c>
      <c r="E19" s="129">
        <f t="shared" ref="E19:H19" si="8">E14/E9</f>
        <v>0.73156546847738457</v>
      </c>
      <c r="F19" s="129"/>
      <c r="G19" s="129">
        <f t="shared" si="8"/>
        <v>1.1111111111111109</v>
      </c>
      <c r="H19" s="129">
        <f t="shared" si="8"/>
        <v>1.0693193518989739</v>
      </c>
      <c r="I19" s="129"/>
      <c r="J19" s="95"/>
      <c r="K19" s="96"/>
      <c r="L19" s="95"/>
      <c r="M19" s="1"/>
      <c r="N19" s="1"/>
      <c r="O19" s="1"/>
      <c r="AC19" s="1"/>
      <c r="AD19" s="1"/>
      <c r="AE19" s="1"/>
      <c r="AF19" s="1"/>
      <c r="AG19" s="1"/>
      <c r="AH19" s="1"/>
      <c r="AI19" s="1"/>
      <c r="AJ19" s="1"/>
      <c r="AK19" s="1"/>
      <c r="AL19" s="1"/>
      <c r="AM19" s="1"/>
      <c r="AN19" s="1"/>
      <c r="AO19" s="1"/>
      <c r="AP19" s="1"/>
      <c r="AQ19" s="1"/>
      <c r="AR19" s="1"/>
      <c r="AS19" s="1"/>
      <c r="AT19" s="1"/>
    </row>
    <row r="20" spans="1:46" ht="28.5" customHeight="1" x14ac:dyDescent="0.4">
      <c r="A20" s="1"/>
      <c r="B20" s="45"/>
      <c r="C20" s="135" t="s">
        <v>46</v>
      </c>
      <c r="D20" s="191">
        <f>D14/D10</f>
        <v>0.88367392768919828</v>
      </c>
      <c r="E20" s="191">
        <f>E14/E10</f>
        <v>0.65849290535886484</v>
      </c>
      <c r="F20" s="192"/>
      <c r="G20" s="192">
        <f t="shared" ref="G20:H20" si="9">G14/G10</f>
        <v>1.0102935569958063</v>
      </c>
      <c r="H20" s="192">
        <f t="shared" si="9"/>
        <v>0.94340607705962198</v>
      </c>
      <c r="I20" s="192"/>
      <c r="J20" s="95"/>
      <c r="K20" s="96"/>
      <c r="L20" s="95"/>
      <c r="M20" s="1"/>
      <c r="N20" s="1"/>
      <c r="O20" s="1"/>
      <c r="AC20" s="1"/>
      <c r="AD20" s="1"/>
      <c r="AE20" s="1"/>
      <c r="AF20" s="1"/>
      <c r="AG20" s="1"/>
      <c r="AH20" s="1"/>
      <c r="AI20" s="1"/>
      <c r="AJ20" s="1"/>
      <c r="AK20" s="1"/>
      <c r="AL20" s="1"/>
      <c r="AM20" s="1"/>
      <c r="AN20" s="1"/>
      <c r="AO20" s="1"/>
      <c r="AP20" s="1"/>
      <c r="AQ20" s="1"/>
      <c r="AR20" s="1"/>
      <c r="AS20" s="1"/>
      <c r="AT20" s="1"/>
    </row>
    <row r="21" spans="1:46" ht="28.5" customHeight="1" thickBot="1" x14ac:dyDescent="0.3">
      <c r="A21" s="1"/>
      <c r="B21" s="45"/>
      <c r="C21" s="134" t="s">
        <v>47</v>
      </c>
      <c r="D21" s="194">
        <f t="shared" ref="D21:I21" si="10">D10-D14</f>
        <v>10.36</v>
      </c>
      <c r="E21" s="194">
        <f t="shared" si="10"/>
        <v>594.95999999999981</v>
      </c>
      <c r="F21" s="194">
        <f t="shared" si="10"/>
        <v>0</v>
      </c>
      <c r="G21" s="154">
        <f t="shared" si="10"/>
        <v>-0.53999999999999915</v>
      </c>
      <c r="H21" s="194">
        <f t="shared" si="10"/>
        <v>10.840000000000003</v>
      </c>
      <c r="I21" s="194">
        <f t="shared" si="10"/>
        <v>0</v>
      </c>
      <c r="J21" s="125"/>
      <c r="K21" s="125"/>
      <c r="L21" s="125"/>
      <c r="M21" s="1"/>
      <c r="N21" s="1"/>
      <c r="O21" s="1"/>
      <c r="AC21" s="1"/>
      <c r="AD21" s="1"/>
      <c r="AE21" s="1"/>
      <c r="AF21" s="1"/>
      <c r="AG21" s="1"/>
      <c r="AH21" s="1"/>
      <c r="AI21" s="1"/>
      <c r="AJ21" s="1"/>
      <c r="AK21" s="1"/>
      <c r="AL21" s="1"/>
      <c r="AM21" s="1"/>
      <c r="AN21" s="1"/>
      <c r="AO21" s="1"/>
      <c r="AP21" s="1"/>
      <c r="AQ21" s="1"/>
      <c r="AR21" s="1"/>
      <c r="AS21" s="1"/>
      <c r="AT21" s="1"/>
    </row>
    <row r="22" spans="1:46" ht="31.5" customHeight="1" thickBot="1" x14ac:dyDescent="0.3">
      <c r="A22" s="261" t="s">
        <v>48</v>
      </c>
      <c r="B22" s="262"/>
      <c r="C22" s="263" t="s">
        <v>121</v>
      </c>
      <c r="D22" s="183" t="s">
        <v>122</v>
      </c>
      <c r="E22" s="183" t="s">
        <v>122</v>
      </c>
      <c r="F22" s="211"/>
      <c r="G22" s="75" t="s">
        <v>122</v>
      </c>
      <c r="H22" s="183" t="s">
        <v>122</v>
      </c>
      <c r="I22" s="211"/>
      <c r="J22" s="61"/>
      <c r="K22" s="61"/>
      <c r="L22" s="61"/>
      <c r="M22" s="1"/>
      <c r="O22" s="1"/>
      <c r="Q22" s="151"/>
      <c r="R22" s="151"/>
      <c r="AC22" s="1"/>
      <c r="AD22" s="1"/>
      <c r="AE22" s="1"/>
      <c r="AF22" s="1"/>
      <c r="AG22" s="1"/>
      <c r="AH22" s="1"/>
      <c r="AI22" s="1"/>
      <c r="AJ22" s="1"/>
      <c r="AK22" s="1"/>
      <c r="AL22" s="1"/>
      <c r="AM22" s="1"/>
      <c r="AN22" s="1"/>
      <c r="AO22" s="1"/>
      <c r="AP22" s="1"/>
      <c r="AQ22" s="1"/>
      <c r="AR22" s="1"/>
      <c r="AS22" s="1"/>
      <c r="AT22" s="1"/>
    </row>
    <row r="23" spans="1:46" s="71" customFormat="1" ht="27" thickBot="1" x14ac:dyDescent="0.45">
      <c r="A23" s="160" t="s">
        <v>74</v>
      </c>
      <c r="B23" s="161"/>
      <c r="C23" s="264"/>
      <c r="D23" s="139" t="s">
        <v>96</v>
      </c>
      <c r="E23" s="184" t="s">
        <v>131</v>
      </c>
      <c r="F23" s="212"/>
      <c r="G23" s="75" t="s">
        <v>132</v>
      </c>
      <c r="H23" s="184" t="s">
        <v>100</v>
      </c>
      <c r="I23" s="212"/>
      <c r="J23" s="158"/>
      <c r="K23" s="77"/>
      <c r="L23" s="77"/>
      <c r="M23" s="156"/>
      <c r="N23" s="156"/>
      <c r="O23" s="156"/>
      <c r="P23" s="157"/>
      <c r="Q23" s="152"/>
      <c r="R23" s="152"/>
    </row>
    <row r="24" spans="1:46" s="71" customFormat="1" ht="27" thickBot="1" x14ac:dyDescent="0.45">
      <c r="A24" s="266" t="s">
        <v>76</v>
      </c>
      <c r="B24" s="267"/>
      <c r="C24" s="264"/>
      <c r="D24" s="139" t="s">
        <v>130</v>
      </c>
      <c r="E24" s="184" t="s">
        <v>98</v>
      </c>
      <c r="F24" s="212"/>
      <c r="G24" s="75"/>
      <c r="H24" s="184" t="s">
        <v>133</v>
      </c>
      <c r="I24" s="212"/>
      <c r="J24" s="153"/>
      <c r="K24" s="153"/>
      <c r="L24" s="153"/>
      <c r="M24" s="156"/>
      <c r="N24" s="156"/>
      <c r="O24" s="156"/>
      <c r="P24" s="157"/>
      <c r="Q24" s="152"/>
      <c r="R24" s="152"/>
    </row>
    <row r="25" spans="1:46" s="71" customFormat="1" ht="27" thickBot="1" x14ac:dyDescent="0.45">
      <c r="A25" s="268" t="s">
        <v>75</v>
      </c>
      <c r="B25" s="269"/>
      <c r="C25" s="265"/>
      <c r="D25" s="61" t="s">
        <v>97</v>
      </c>
      <c r="E25" s="61" t="s">
        <v>99</v>
      </c>
      <c r="F25" s="213"/>
      <c r="G25" s="164"/>
      <c r="H25" s="61" t="s">
        <v>101</v>
      </c>
      <c r="I25" s="213"/>
      <c r="J25" s="153"/>
      <c r="K25" s="153"/>
      <c r="L25" s="153"/>
      <c r="M25" s="70"/>
      <c r="N25" s="70"/>
      <c r="O25" s="70"/>
      <c r="Q25" s="152"/>
      <c r="R25" s="152"/>
    </row>
    <row r="26" spans="1:46" ht="71.25" customHeight="1" thickBot="1" x14ac:dyDescent="0.3">
      <c r="A26" s="277" t="s">
        <v>36</v>
      </c>
      <c r="B26" s="278"/>
      <c r="C26" s="102"/>
      <c r="D26" s="159"/>
      <c r="E26" s="159"/>
      <c r="F26" s="159"/>
      <c r="G26" s="159"/>
      <c r="H26" s="159"/>
      <c r="I26" s="159"/>
      <c r="J26" s="103"/>
      <c r="K26" s="103"/>
      <c r="L26" s="104"/>
      <c r="M26" s="40" t="s">
        <v>66</v>
      </c>
      <c r="N26" s="40" t="s">
        <v>37</v>
      </c>
      <c r="O26" s="40" t="s">
        <v>67</v>
      </c>
      <c r="P26" s="81" t="s">
        <v>68</v>
      </c>
      <c r="Q26" s="151"/>
      <c r="R26" s="151"/>
      <c r="AC26" s="1"/>
      <c r="AD26" s="1"/>
      <c r="AE26" s="1"/>
      <c r="AF26" s="1"/>
      <c r="AG26" s="1"/>
      <c r="AH26" s="1"/>
      <c r="AI26" s="1"/>
      <c r="AJ26" s="1"/>
      <c r="AK26" s="1"/>
      <c r="AL26" s="1"/>
      <c r="AM26" s="1"/>
      <c r="AN26" s="1"/>
      <c r="AO26" s="1"/>
      <c r="AP26" s="1"/>
      <c r="AQ26" s="1"/>
      <c r="AR26" s="1"/>
      <c r="AS26" s="1"/>
      <c r="AT26" s="1"/>
    </row>
    <row r="27" spans="1:46" ht="63" customHeight="1" x14ac:dyDescent="0.25">
      <c r="A27" s="79"/>
      <c r="B27" s="80"/>
      <c r="C27" s="101" t="s">
        <v>72</v>
      </c>
      <c r="D27" s="67" t="s">
        <v>28</v>
      </c>
      <c r="E27" s="1"/>
      <c r="F27" s="1"/>
      <c r="G27" s="1"/>
      <c r="H27" s="1"/>
      <c r="I27" s="1"/>
      <c r="J27" s="1"/>
      <c r="K27" s="1"/>
      <c r="L27" s="1"/>
      <c r="M27" s="10"/>
      <c r="N27" s="9"/>
      <c r="O27" s="11"/>
      <c r="P27" s="10"/>
      <c r="Q27" s="276"/>
      <c r="R27" s="276"/>
      <c r="AC27" s="1"/>
      <c r="AD27" s="1"/>
      <c r="AE27" s="1"/>
      <c r="AF27" s="1"/>
      <c r="AG27" s="1"/>
      <c r="AH27" s="1"/>
      <c r="AI27" s="1"/>
      <c r="AJ27" s="1"/>
      <c r="AK27" s="1"/>
      <c r="AL27" s="1"/>
      <c r="AM27" s="1"/>
      <c r="AN27" s="1"/>
      <c r="AO27" s="1"/>
      <c r="AP27" s="1"/>
      <c r="AQ27" s="1"/>
      <c r="AR27" s="1"/>
      <c r="AS27" s="1"/>
      <c r="AT27" s="1"/>
    </row>
    <row r="28" spans="1:46" ht="37.5" customHeight="1" x14ac:dyDescent="0.25">
      <c r="A28" s="279" t="s">
        <v>13</v>
      </c>
      <c r="B28" s="280"/>
      <c r="C28" s="54" t="s">
        <v>71</v>
      </c>
      <c r="D28" s="189" t="s">
        <v>155</v>
      </c>
      <c r="E28" s="199" t="s">
        <v>155</v>
      </c>
      <c r="F28" s="214" t="s">
        <v>121</v>
      </c>
      <c r="G28" s="174" t="s">
        <v>155</v>
      </c>
      <c r="H28" s="186" t="s">
        <v>155</v>
      </c>
      <c r="I28" s="214" t="s">
        <v>121</v>
      </c>
      <c r="J28" s="39"/>
      <c r="K28" s="75"/>
      <c r="L28" s="39"/>
      <c r="M28" s="3" t="s">
        <v>174</v>
      </c>
      <c r="N28" s="3" t="s">
        <v>156</v>
      </c>
      <c r="O28" s="258" t="s">
        <v>153</v>
      </c>
      <c r="P28" s="249" t="s">
        <v>177</v>
      </c>
      <c r="Q28" s="151"/>
      <c r="R28" s="151"/>
      <c r="AC28" s="1"/>
      <c r="AD28" s="1"/>
      <c r="AE28" s="1"/>
      <c r="AF28" s="1"/>
      <c r="AG28" s="1"/>
      <c r="AH28" s="1"/>
      <c r="AI28" s="1"/>
      <c r="AJ28" s="1"/>
      <c r="AK28" s="1"/>
      <c r="AL28" s="1"/>
      <c r="AM28" s="1"/>
      <c r="AN28" s="1"/>
      <c r="AO28" s="1"/>
      <c r="AP28" s="1"/>
      <c r="AQ28" s="1"/>
      <c r="AR28" s="1"/>
      <c r="AS28" s="1"/>
      <c r="AT28" s="1"/>
    </row>
    <row r="29" spans="1:46" ht="42" x14ac:dyDescent="0.25">
      <c r="A29" s="281"/>
      <c r="B29" s="280"/>
      <c r="C29" s="55" t="s">
        <v>69</v>
      </c>
      <c r="D29" s="189" t="s">
        <v>155</v>
      </c>
      <c r="E29" s="189" t="s">
        <v>152</v>
      </c>
      <c r="F29" s="214" t="s">
        <v>121</v>
      </c>
      <c r="G29" s="174" t="s">
        <v>155</v>
      </c>
      <c r="H29" s="186" t="s">
        <v>155</v>
      </c>
      <c r="I29" s="214" t="s">
        <v>121</v>
      </c>
      <c r="J29" s="33"/>
      <c r="K29" s="75"/>
      <c r="L29" s="33"/>
      <c r="M29" s="3" t="s">
        <v>180</v>
      </c>
      <c r="N29" s="172" t="s">
        <v>199</v>
      </c>
      <c r="O29" s="196" t="s">
        <v>200</v>
      </c>
      <c r="P29" s="249" t="s">
        <v>177</v>
      </c>
      <c r="Q29" s="276"/>
      <c r="R29" s="276"/>
      <c r="AC29" s="1"/>
      <c r="AD29" s="1"/>
      <c r="AE29" s="1"/>
      <c r="AF29" s="1"/>
      <c r="AG29" s="1"/>
      <c r="AH29" s="1"/>
      <c r="AI29" s="1"/>
      <c r="AJ29" s="1"/>
      <c r="AK29" s="1"/>
      <c r="AL29" s="1"/>
      <c r="AM29" s="1"/>
      <c r="AN29" s="1"/>
      <c r="AO29" s="1"/>
      <c r="AP29" s="1"/>
      <c r="AQ29" s="1"/>
      <c r="AR29" s="1"/>
      <c r="AS29" s="1"/>
      <c r="AT29" s="1"/>
    </row>
    <row r="30" spans="1:46" ht="45" x14ac:dyDescent="0.25">
      <c r="A30" s="281"/>
      <c r="B30" s="280"/>
      <c r="C30" s="54" t="s">
        <v>70</v>
      </c>
      <c r="D30" s="189" t="s">
        <v>155</v>
      </c>
      <c r="E30" s="189" t="s">
        <v>155</v>
      </c>
      <c r="F30" s="214" t="s">
        <v>121</v>
      </c>
      <c r="G30" s="174" t="s">
        <v>155</v>
      </c>
      <c r="H30" s="186" t="s">
        <v>155</v>
      </c>
      <c r="I30" s="214" t="s">
        <v>121</v>
      </c>
      <c r="J30" s="34"/>
      <c r="K30" s="76"/>
      <c r="L30" s="34"/>
      <c r="M30" s="3" t="s">
        <v>180</v>
      </c>
      <c r="N30" s="172" t="s">
        <v>183</v>
      </c>
      <c r="O30" s="196" t="s">
        <v>179</v>
      </c>
      <c r="P30" s="249" t="s">
        <v>21</v>
      </c>
      <c r="Q30" s="151"/>
      <c r="R30" s="151"/>
      <c r="AC30" s="1"/>
      <c r="AD30" s="1"/>
      <c r="AE30" s="1"/>
      <c r="AF30" s="1"/>
      <c r="AG30" s="1"/>
      <c r="AH30" s="1"/>
      <c r="AI30" s="1"/>
      <c r="AJ30" s="1"/>
      <c r="AK30" s="1"/>
      <c r="AL30" s="1"/>
      <c r="AM30" s="1"/>
      <c r="AN30" s="1"/>
      <c r="AO30" s="1"/>
      <c r="AP30" s="1"/>
      <c r="AQ30" s="1"/>
      <c r="AR30" s="1"/>
      <c r="AS30" s="1"/>
      <c r="AT30" s="1"/>
    </row>
    <row r="31" spans="1:46" ht="21.75" customHeight="1" x14ac:dyDescent="0.25">
      <c r="A31" s="1"/>
      <c r="B31" s="1"/>
      <c r="D31" s="4"/>
      <c r="E31" s="4"/>
      <c r="F31" s="7"/>
      <c r="G31" s="4"/>
      <c r="H31" s="4"/>
      <c r="I31" s="7"/>
      <c r="J31" s="4"/>
      <c r="K31" s="7"/>
      <c r="L31" s="4"/>
      <c r="M31" s="5"/>
      <c r="N31" s="5"/>
      <c r="O31" s="6"/>
      <c r="P31" s="204"/>
      <c r="Q31" s="151"/>
      <c r="R31" s="151"/>
      <c r="AC31" s="1"/>
      <c r="AD31" s="1"/>
      <c r="AE31" s="1"/>
      <c r="AF31" s="1"/>
      <c r="AG31" s="1"/>
      <c r="AH31" s="1"/>
      <c r="AI31" s="1"/>
      <c r="AJ31" s="1"/>
      <c r="AK31" s="1"/>
      <c r="AL31" s="1"/>
      <c r="AM31" s="1"/>
      <c r="AN31" s="1"/>
      <c r="AO31" s="1"/>
      <c r="AP31" s="1"/>
      <c r="AQ31" s="1"/>
      <c r="AR31" s="1"/>
      <c r="AS31" s="1"/>
      <c r="AT31" s="1"/>
    </row>
    <row r="32" spans="1:46" ht="34.5" x14ac:dyDescent="0.25">
      <c r="A32" s="1"/>
      <c r="B32" s="1"/>
      <c r="C32" s="74" t="s">
        <v>73</v>
      </c>
      <c r="D32" s="67" t="s">
        <v>28</v>
      </c>
      <c r="E32" s="1"/>
      <c r="F32" s="9"/>
      <c r="G32" s="67"/>
      <c r="H32" s="1"/>
      <c r="I32" s="9"/>
      <c r="J32" s="1"/>
      <c r="L32" s="1"/>
      <c r="M32" s="10"/>
      <c r="N32" s="10"/>
      <c r="O32" s="11"/>
      <c r="P32" s="204"/>
      <c r="Q32" s="276"/>
      <c r="R32" s="276"/>
      <c r="AC32" s="1"/>
      <c r="AD32" s="1"/>
      <c r="AE32" s="1"/>
      <c r="AF32" s="1"/>
      <c r="AG32" s="1"/>
      <c r="AH32" s="1"/>
      <c r="AI32" s="1"/>
      <c r="AJ32" s="1"/>
      <c r="AK32" s="1"/>
      <c r="AL32" s="1"/>
      <c r="AM32" s="1"/>
      <c r="AN32" s="1"/>
      <c r="AO32" s="1"/>
      <c r="AP32" s="1"/>
      <c r="AQ32" s="1"/>
      <c r="AR32" s="1"/>
      <c r="AS32" s="1"/>
      <c r="AT32" s="1"/>
    </row>
    <row r="33" spans="1:46" ht="60" customHeight="1" x14ac:dyDescent="0.25">
      <c r="A33" s="288" t="s">
        <v>7</v>
      </c>
      <c r="B33" s="289"/>
      <c r="C33" s="179" t="s">
        <v>80</v>
      </c>
      <c r="D33" s="187" t="s">
        <v>152</v>
      </c>
      <c r="E33" s="187" t="s">
        <v>152</v>
      </c>
      <c r="F33" s="214" t="s">
        <v>121</v>
      </c>
      <c r="G33" s="218" t="s">
        <v>152</v>
      </c>
      <c r="H33" s="186" t="s">
        <v>152</v>
      </c>
      <c r="I33" s="214" t="s">
        <v>121</v>
      </c>
      <c r="J33" s="25"/>
      <c r="K33" s="75"/>
      <c r="L33" s="25"/>
      <c r="M33" s="3" t="s">
        <v>174</v>
      </c>
      <c r="N33" s="28" t="s">
        <v>121</v>
      </c>
      <c r="O33" s="196" t="s">
        <v>202</v>
      </c>
      <c r="P33" s="253" t="s">
        <v>181</v>
      </c>
      <c r="Q33" s="151"/>
      <c r="R33" s="151"/>
      <c r="AC33" s="1"/>
      <c r="AD33" s="1"/>
      <c r="AE33" s="1"/>
      <c r="AF33" s="1"/>
      <c r="AG33" s="1"/>
      <c r="AH33" s="1"/>
      <c r="AI33" s="1"/>
      <c r="AJ33" s="1"/>
      <c r="AK33" s="1"/>
      <c r="AL33" s="1"/>
      <c r="AM33" s="1"/>
      <c r="AN33" s="1"/>
      <c r="AO33" s="1"/>
      <c r="AP33" s="1"/>
      <c r="AQ33" s="1"/>
      <c r="AR33" s="1"/>
      <c r="AS33" s="1"/>
      <c r="AT33" s="1"/>
    </row>
    <row r="34" spans="1:46" ht="41.1" customHeight="1" x14ac:dyDescent="0.25">
      <c r="A34" s="288"/>
      <c r="B34" s="289"/>
      <c r="C34" s="179" t="s">
        <v>81</v>
      </c>
      <c r="D34" s="187" t="s">
        <v>152</v>
      </c>
      <c r="E34" s="187" t="s">
        <v>155</v>
      </c>
      <c r="F34" s="214" t="s">
        <v>121</v>
      </c>
      <c r="G34" s="218" t="s">
        <v>155</v>
      </c>
      <c r="H34" s="186" t="s">
        <v>155</v>
      </c>
      <c r="I34" s="214" t="s">
        <v>121</v>
      </c>
      <c r="J34" s="35"/>
      <c r="K34" s="75"/>
      <c r="L34" s="35"/>
      <c r="M34" s="3" t="s">
        <v>174</v>
      </c>
      <c r="N34" s="172" t="s">
        <v>186</v>
      </c>
      <c r="O34" s="282" t="s">
        <v>184</v>
      </c>
      <c r="P34" s="249" t="s">
        <v>177</v>
      </c>
      <c r="Q34" s="151"/>
      <c r="R34" s="151"/>
      <c r="AC34" s="1"/>
      <c r="AD34" s="1"/>
      <c r="AE34" s="1"/>
      <c r="AF34" s="1"/>
      <c r="AG34" s="1"/>
      <c r="AH34" s="1"/>
      <c r="AI34" s="1"/>
      <c r="AJ34" s="1"/>
      <c r="AK34" s="1"/>
      <c r="AL34" s="1"/>
      <c r="AM34" s="1"/>
      <c r="AN34" s="1"/>
      <c r="AO34" s="1"/>
      <c r="AP34" s="1"/>
      <c r="AQ34" s="1"/>
      <c r="AR34" s="1"/>
      <c r="AS34" s="1"/>
      <c r="AT34" s="1"/>
    </row>
    <row r="35" spans="1:46" ht="21" customHeight="1" x14ac:dyDescent="0.25">
      <c r="A35" s="288"/>
      <c r="B35" s="289"/>
      <c r="C35" s="180" t="s">
        <v>79</v>
      </c>
      <c r="D35" s="187" t="s">
        <v>152</v>
      </c>
      <c r="E35" s="187" t="s">
        <v>145</v>
      </c>
      <c r="F35" s="214" t="s">
        <v>121</v>
      </c>
      <c r="G35" s="218" t="s">
        <v>152</v>
      </c>
      <c r="H35" s="186" t="s">
        <v>145</v>
      </c>
      <c r="I35" s="214" t="s">
        <v>121</v>
      </c>
      <c r="J35" s="26"/>
      <c r="K35" s="76"/>
      <c r="L35" s="26"/>
      <c r="M35" s="3" t="s">
        <v>174</v>
      </c>
      <c r="N35" s="28" t="s">
        <v>251</v>
      </c>
      <c r="O35" s="283"/>
      <c r="P35" s="249" t="s">
        <v>177</v>
      </c>
      <c r="Q35" s="151"/>
      <c r="R35" s="151"/>
      <c r="AC35" s="1"/>
      <c r="AD35" s="1"/>
      <c r="AE35" s="1"/>
      <c r="AF35" s="1"/>
      <c r="AG35" s="1"/>
      <c r="AH35" s="1"/>
      <c r="AI35" s="1"/>
      <c r="AJ35" s="1"/>
      <c r="AK35" s="1"/>
      <c r="AL35" s="1"/>
      <c r="AM35" s="1"/>
      <c r="AN35" s="1"/>
      <c r="AO35" s="1"/>
      <c r="AP35" s="1"/>
      <c r="AQ35" s="1"/>
      <c r="AR35" s="1"/>
      <c r="AS35" s="1"/>
      <c r="AT35" s="1"/>
    </row>
    <row r="36" spans="1:46" ht="64.150000000000006" customHeight="1" x14ac:dyDescent="0.25">
      <c r="A36" s="288"/>
      <c r="B36" s="289"/>
      <c r="C36" s="182" t="s">
        <v>78</v>
      </c>
      <c r="D36" s="187" t="s">
        <v>152</v>
      </c>
      <c r="E36" s="187" t="s">
        <v>155</v>
      </c>
      <c r="F36" s="214" t="s">
        <v>121</v>
      </c>
      <c r="G36" s="218" t="s">
        <v>155</v>
      </c>
      <c r="H36" s="186" t="s">
        <v>155</v>
      </c>
      <c r="I36" s="214" t="s">
        <v>121</v>
      </c>
      <c r="J36" s="26"/>
      <c r="K36" s="75"/>
      <c r="L36" s="26"/>
      <c r="M36" s="3" t="s">
        <v>174</v>
      </c>
      <c r="N36" s="28" t="s">
        <v>252</v>
      </c>
      <c r="O36" s="283"/>
      <c r="P36" s="253" t="s">
        <v>181</v>
      </c>
      <c r="Q36" s="151"/>
      <c r="R36" s="151"/>
      <c r="AC36" s="1"/>
      <c r="AD36" s="1"/>
      <c r="AE36" s="1"/>
      <c r="AF36" s="1"/>
      <c r="AG36" s="1"/>
      <c r="AH36" s="1"/>
      <c r="AI36" s="1"/>
      <c r="AJ36" s="1"/>
      <c r="AK36" s="1"/>
      <c r="AL36" s="1"/>
      <c r="AM36" s="1"/>
      <c r="AN36" s="1"/>
      <c r="AO36" s="1"/>
      <c r="AP36" s="1"/>
      <c r="AQ36" s="1"/>
      <c r="AR36" s="1"/>
      <c r="AS36" s="1"/>
      <c r="AT36" s="1"/>
    </row>
    <row r="37" spans="1:46" ht="39" customHeight="1" x14ac:dyDescent="0.25">
      <c r="A37" s="288"/>
      <c r="B37" s="289"/>
      <c r="C37" s="181" t="s">
        <v>77</v>
      </c>
      <c r="D37" s="187" t="s">
        <v>155</v>
      </c>
      <c r="E37" s="187" t="s">
        <v>155</v>
      </c>
      <c r="F37" s="214" t="s">
        <v>121</v>
      </c>
      <c r="G37" s="218" t="s">
        <v>155</v>
      </c>
      <c r="H37" s="186" t="s">
        <v>155</v>
      </c>
      <c r="I37" s="214" t="s">
        <v>121</v>
      </c>
      <c r="J37" s="27"/>
      <c r="K37" s="75"/>
      <c r="L37" s="27"/>
      <c r="M37" s="3" t="s">
        <v>174</v>
      </c>
      <c r="N37" s="28" t="s">
        <v>201</v>
      </c>
      <c r="O37" s="284"/>
      <c r="P37" s="249" t="s">
        <v>177</v>
      </c>
      <c r="Q37" s="151"/>
      <c r="R37" s="151"/>
      <c r="AC37" s="1"/>
      <c r="AD37" s="1"/>
      <c r="AE37" s="1"/>
      <c r="AF37" s="1"/>
      <c r="AG37" s="1"/>
      <c r="AH37" s="1"/>
      <c r="AI37" s="1"/>
      <c r="AJ37" s="1"/>
      <c r="AK37" s="1"/>
      <c r="AL37" s="1"/>
      <c r="AM37" s="1"/>
      <c r="AN37" s="1"/>
      <c r="AO37" s="1"/>
      <c r="AP37" s="1"/>
      <c r="AQ37" s="1"/>
      <c r="AR37" s="1"/>
      <c r="AS37" s="1"/>
      <c r="AT37" s="1"/>
    </row>
    <row r="38" spans="1:46" ht="33.75" x14ac:dyDescent="0.25">
      <c r="A38" s="203"/>
      <c r="B38" s="165"/>
      <c r="C38" s="78"/>
      <c r="D38" s="167"/>
      <c r="E38" s="167"/>
      <c r="F38" s="167"/>
      <c r="G38" s="167"/>
      <c r="H38" s="167"/>
      <c r="I38" s="168"/>
      <c r="J38" s="166"/>
      <c r="K38" s="155"/>
      <c r="L38" s="166"/>
      <c r="M38" s="169"/>
      <c r="N38" s="169"/>
      <c r="O38" s="170"/>
      <c r="P38" s="205"/>
      <c r="Q38" s="151"/>
      <c r="R38" s="151"/>
      <c r="AC38" s="1"/>
      <c r="AD38" s="1"/>
      <c r="AE38" s="1"/>
      <c r="AF38" s="1"/>
      <c r="AG38" s="1"/>
      <c r="AH38" s="1"/>
      <c r="AI38" s="1"/>
      <c r="AJ38" s="1"/>
      <c r="AK38" s="1"/>
      <c r="AL38" s="1"/>
      <c r="AM38" s="1"/>
      <c r="AN38" s="1"/>
      <c r="AO38" s="1"/>
      <c r="AP38" s="1"/>
      <c r="AQ38" s="1"/>
      <c r="AR38" s="1"/>
      <c r="AS38" s="1"/>
      <c r="AT38" s="1"/>
    </row>
    <row r="39" spans="1:46" ht="21" x14ac:dyDescent="0.25">
      <c r="A39" s="1"/>
      <c r="B39" s="1"/>
      <c r="C39" s="8"/>
      <c r="D39" s="67" t="s">
        <v>41</v>
      </c>
      <c r="E39" s="8"/>
      <c r="F39" s="16"/>
      <c r="G39" s="67"/>
      <c r="H39" s="8"/>
      <c r="I39" s="6"/>
      <c r="J39" s="8"/>
      <c r="L39" s="8"/>
      <c r="M39" s="5"/>
      <c r="N39" s="5"/>
      <c r="O39" s="5"/>
      <c r="P39" s="204"/>
      <c r="Q39" s="151"/>
      <c r="R39" s="151"/>
      <c r="AC39" s="1"/>
      <c r="AD39" s="1"/>
      <c r="AE39" s="1"/>
      <c r="AF39" s="1"/>
      <c r="AG39" s="1"/>
      <c r="AH39" s="1"/>
      <c r="AI39" s="1"/>
      <c r="AJ39" s="1"/>
      <c r="AK39" s="1"/>
      <c r="AL39" s="1"/>
      <c r="AM39" s="1"/>
      <c r="AN39" s="1"/>
      <c r="AO39" s="1"/>
      <c r="AP39" s="1"/>
      <c r="AQ39" s="1"/>
      <c r="AR39" s="1"/>
      <c r="AS39" s="1"/>
      <c r="AT39" s="1"/>
    </row>
    <row r="40" spans="1:46" ht="30" x14ac:dyDescent="0.25">
      <c r="A40" s="288" t="s">
        <v>3</v>
      </c>
      <c r="B40" s="289"/>
      <c r="C40" s="58" t="s">
        <v>4</v>
      </c>
      <c r="D40" s="187" t="s">
        <v>121</v>
      </c>
      <c r="E40" s="187" t="s">
        <v>121</v>
      </c>
      <c r="F40" s="214" t="s">
        <v>121</v>
      </c>
      <c r="G40" s="218" t="s">
        <v>121</v>
      </c>
      <c r="H40" s="187" t="s">
        <v>121</v>
      </c>
      <c r="I40" s="214" t="s">
        <v>121</v>
      </c>
      <c r="J40" s="145"/>
      <c r="K40" s="146"/>
      <c r="L40" s="145"/>
      <c r="M40" s="3" t="s">
        <v>121</v>
      </c>
      <c r="N40" s="172" t="s">
        <v>205</v>
      </c>
      <c r="O40" s="196" t="s">
        <v>182</v>
      </c>
      <c r="P40" s="249" t="s">
        <v>24</v>
      </c>
      <c r="Q40"/>
      <c r="R40" s="151"/>
      <c r="AC40" s="1"/>
      <c r="AD40" s="1"/>
      <c r="AE40" s="1"/>
      <c r="AF40" s="1"/>
      <c r="AG40" s="1"/>
      <c r="AH40" s="1"/>
      <c r="AI40" s="1"/>
      <c r="AJ40" s="1"/>
      <c r="AK40" s="1"/>
      <c r="AL40" s="1"/>
      <c r="AM40" s="1"/>
      <c r="AN40" s="1"/>
      <c r="AO40" s="1"/>
      <c r="AP40" s="1"/>
      <c r="AQ40" s="1"/>
      <c r="AR40" s="1"/>
      <c r="AS40" s="1"/>
      <c r="AT40" s="1"/>
    </row>
    <row r="41" spans="1:46" ht="30" x14ac:dyDescent="0.25">
      <c r="A41" s="288"/>
      <c r="B41" s="289"/>
      <c r="C41" s="78" t="s">
        <v>10</v>
      </c>
      <c r="D41" s="187" t="s">
        <v>145</v>
      </c>
      <c r="E41" s="187" t="s">
        <v>145</v>
      </c>
      <c r="F41" s="214" t="s">
        <v>121</v>
      </c>
      <c r="G41" s="218" t="s">
        <v>145</v>
      </c>
      <c r="H41" s="187" t="s">
        <v>145</v>
      </c>
      <c r="I41" s="214" t="s">
        <v>121</v>
      </c>
      <c r="J41" s="145"/>
      <c r="K41" s="146"/>
      <c r="L41" s="145"/>
      <c r="M41" s="3" t="s">
        <v>121</v>
      </c>
      <c r="N41" s="172" t="s">
        <v>204</v>
      </c>
      <c r="O41" s="196" t="s">
        <v>203</v>
      </c>
      <c r="P41" s="250" t="s">
        <v>24</v>
      </c>
      <c r="Q41"/>
      <c r="R41" s="151"/>
      <c r="AC41" s="1"/>
      <c r="AD41" s="1"/>
      <c r="AE41" s="1"/>
      <c r="AF41" s="1"/>
      <c r="AG41" s="1"/>
      <c r="AH41" s="1"/>
      <c r="AI41" s="1"/>
      <c r="AJ41" s="1"/>
      <c r="AK41" s="1"/>
      <c r="AL41" s="1"/>
      <c r="AM41" s="1"/>
      <c r="AN41" s="1"/>
      <c r="AO41" s="1"/>
      <c r="AP41" s="1"/>
      <c r="AQ41" s="1"/>
      <c r="AR41" s="1"/>
      <c r="AS41" s="1"/>
      <c r="AT41" s="1"/>
    </row>
    <row r="42" spans="1:46" ht="21" x14ac:dyDescent="0.25">
      <c r="A42" s="288"/>
      <c r="B42" s="289"/>
      <c r="C42" s="58" t="str">
        <f>C58</f>
        <v>Others Quota</v>
      </c>
      <c r="D42" s="187" t="s">
        <v>152</v>
      </c>
      <c r="E42" s="187" t="s">
        <v>152</v>
      </c>
      <c r="F42" s="214" t="s">
        <v>121</v>
      </c>
      <c r="G42" s="218" t="s">
        <v>152</v>
      </c>
      <c r="H42" s="189" t="s">
        <v>152</v>
      </c>
      <c r="I42" s="214" t="s">
        <v>121</v>
      </c>
      <c r="J42" s="145"/>
      <c r="K42" s="147"/>
      <c r="L42" s="145"/>
      <c r="M42" s="3" t="s">
        <v>121</v>
      </c>
      <c r="N42" s="172" t="s">
        <v>121</v>
      </c>
      <c r="O42" s="196" t="s">
        <v>264</v>
      </c>
      <c r="P42" s="259" t="s">
        <v>181</v>
      </c>
      <c r="Q42" s="151"/>
      <c r="R42" s="151"/>
      <c r="AC42" s="1"/>
      <c r="AD42" s="1"/>
      <c r="AE42" s="1"/>
      <c r="AF42" s="1"/>
      <c r="AG42" s="1"/>
      <c r="AH42" s="1"/>
      <c r="AI42" s="1"/>
      <c r="AJ42" s="1"/>
      <c r="AK42" s="1"/>
      <c r="AL42" s="1"/>
      <c r="AM42" s="1"/>
      <c r="AN42" s="1"/>
      <c r="AO42" s="1"/>
      <c r="AP42" s="1"/>
      <c r="AQ42" s="1"/>
      <c r="AR42" s="1"/>
      <c r="AS42" s="1"/>
      <c r="AT42" s="1"/>
    </row>
    <row r="43" spans="1:46" ht="21" x14ac:dyDescent="0.25">
      <c r="A43" s="288"/>
      <c r="B43" s="289"/>
      <c r="C43" s="251" t="s">
        <v>87</v>
      </c>
      <c r="D43" s="186" t="s">
        <v>155</v>
      </c>
      <c r="E43" s="186" t="s">
        <v>155</v>
      </c>
      <c r="F43" s="214" t="s">
        <v>121</v>
      </c>
      <c r="G43" s="173" t="s">
        <v>155</v>
      </c>
      <c r="H43" s="186" t="s">
        <v>155</v>
      </c>
      <c r="I43" s="214" t="s">
        <v>121</v>
      </c>
      <c r="J43" s="145"/>
      <c r="K43" s="147"/>
      <c r="L43" s="145"/>
      <c r="M43" s="3" t="s">
        <v>121</v>
      </c>
      <c r="N43" s="172" t="s">
        <v>254</v>
      </c>
      <c r="O43" s="196" t="s">
        <v>265</v>
      </c>
      <c r="P43" s="200" t="s">
        <v>146</v>
      </c>
      <c r="Q43" s="151"/>
      <c r="R43" s="151"/>
      <c r="AC43" s="1"/>
      <c r="AD43" s="1"/>
      <c r="AE43" s="1"/>
      <c r="AF43" s="1"/>
      <c r="AG43" s="1"/>
      <c r="AH43" s="1"/>
      <c r="AI43" s="1"/>
      <c r="AJ43" s="1"/>
      <c r="AK43" s="1"/>
      <c r="AL43" s="1"/>
      <c r="AM43" s="1"/>
      <c r="AN43" s="1"/>
      <c r="AO43" s="1"/>
      <c r="AP43" s="1"/>
      <c r="AQ43" s="1"/>
      <c r="AR43" s="1"/>
      <c r="AS43" s="1"/>
      <c r="AT43" s="1"/>
    </row>
    <row r="44" spans="1:46" ht="21" customHeight="1" x14ac:dyDescent="0.25">
      <c r="A44" s="288"/>
      <c r="B44" s="289"/>
      <c r="C44" s="59" t="str">
        <f>C59</f>
        <v>Remove TAC</v>
      </c>
      <c r="D44" s="187" t="s">
        <v>152</v>
      </c>
      <c r="E44" s="187" t="s">
        <v>152</v>
      </c>
      <c r="F44" s="214" t="s">
        <v>121</v>
      </c>
      <c r="G44" s="218" t="s">
        <v>152</v>
      </c>
      <c r="H44" s="186" t="s">
        <v>152</v>
      </c>
      <c r="I44" s="214" t="s">
        <v>121</v>
      </c>
      <c r="J44" s="145"/>
      <c r="K44" s="146"/>
      <c r="L44" s="145"/>
      <c r="M44" s="3" t="s">
        <v>121</v>
      </c>
      <c r="N44" s="172" t="s">
        <v>121</v>
      </c>
      <c r="O44" s="196" t="s">
        <v>253</v>
      </c>
      <c r="P44" s="259" t="s">
        <v>181</v>
      </c>
      <c r="Q44" s="151"/>
      <c r="R44" s="151"/>
      <c r="AC44" s="1"/>
      <c r="AD44" s="1"/>
      <c r="AE44" s="1"/>
      <c r="AF44" s="1"/>
      <c r="AG44" s="1"/>
      <c r="AH44" s="1"/>
      <c r="AI44" s="1"/>
      <c r="AJ44" s="1"/>
      <c r="AK44" s="1"/>
      <c r="AL44" s="1"/>
      <c r="AM44" s="1"/>
      <c r="AN44" s="1"/>
      <c r="AO44" s="1"/>
      <c r="AP44" s="1"/>
      <c r="AQ44" s="1"/>
      <c r="AR44" s="1"/>
      <c r="AS44" s="1"/>
      <c r="AT44" s="1"/>
    </row>
    <row r="45" spans="1:46" ht="30" x14ac:dyDescent="0.25">
      <c r="A45" s="288"/>
      <c r="B45" s="289"/>
      <c r="C45" s="59" t="s">
        <v>187</v>
      </c>
      <c r="D45" s="187" t="s">
        <v>145</v>
      </c>
      <c r="E45" s="187" t="s">
        <v>145</v>
      </c>
      <c r="F45" s="214" t="s">
        <v>121</v>
      </c>
      <c r="G45" s="218" t="s">
        <v>145</v>
      </c>
      <c r="H45" s="186" t="s">
        <v>145</v>
      </c>
      <c r="I45" s="214" t="s">
        <v>121</v>
      </c>
      <c r="J45" s="145"/>
      <c r="K45" s="146"/>
      <c r="L45" s="145"/>
      <c r="M45" s="3" t="s">
        <v>121</v>
      </c>
      <c r="N45" s="172" t="s">
        <v>206</v>
      </c>
      <c r="O45" s="196" t="s">
        <v>255</v>
      </c>
      <c r="P45" s="195" t="s">
        <v>266</v>
      </c>
      <c r="Q45" s="151"/>
      <c r="R45" s="151"/>
      <c r="AC45" s="1"/>
      <c r="AD45" s="1"/>
      <c r="AE45" s="1"/>
      <c r="AF45" s="1"/>
      <c r="AG45" s="1"/>
      <c r="AH45" s="1"/>
      <c r="AI45" s="1"/>
      <c r="AJ45" s="1"/>
      <c r="AK45" s="1"/>
      <c r="AL45" s="1"/>
      <c r="AM45" s="1"/>
      <c r="AN45" s="1"/>
      <c r="AO45" s="1"/>
      <c r="AP45" s="1"/>
      <c r="AQ45" s="1"/>
      <c r="AR45" s="1"/>
      <c r="AS45" s="1"/>
      <c r="AT45" s="1"/>
    </row>
    <row r="46" spans="1:46" ht="21" x14ac:dyDescent="0.25">
      <c r="A46" s="288"/>
      <c r="B46" s="289"/>
      <c r="C46" s="58" t="str">
        <f t="shared" ref="C46" si="11">C60</f>
        <v xml:space="preserve">Merge TAC regions </v>
      </c>
      <c r="D46" s="186" t="s">
        <v>155</v>
      </c>
      <c r="E46" s="186" t="s">
        <v>155</v>
      </c>
      <c r="F46" s="214" t="s">
        <v>121</v>
      </c>
      <c r="G46" s="173" t="s">
        <v>155</v>
      </c>
      <c r="H46" s="186" t="s">
        <v>155</v>
      </c>
      <c r="I46" s="214" t="s">
        <v>121</v>
      </c>
      <c r="J46" s="145"/>
      <c r="K46" s="146"/>
      <c r="L46" s="145"/>
      <c r="M46" s="3" t="s">
        <v>121</v>
      </c>
      <c r="N46" s="172" t="s">
        <v>157</v>
      </c>
      <c r="O46" s="195" t="s">
        <v>154</v>
      </c>
      <c r="P46" s="240" t="s">
        <v>146</v>
      </c>
      <c r="Q46" s="151"/>
      <c r="R46" s="151"/>
      <c r="AC46" s="1"/>
      <c r="AD46" s="1"/>
      <c r="AE46" s="1"/>
      <c r="AF46" s="1"/>
      <c r="AG46" s="1"/>
      <c r="AH46" s="1"/>
      <c r="AI46" s="1"/>
      <c r="AJ46" s="1"/>
      <c r="AK46" s="1"/>
      <c r="AL46" s="1"/>
      <c r="AM46" s="1"/>
      <c r="AN46" s="1"/>
      <c r="AO46" s="1"/>
      <c r="AP46" s="1"/>
      <c r="AQ46" s="1"/>
      <c r="AR46" s="1"/>
      <c r="AS46" s="1"/>
      <c r="AT46" s="1"/>
    </row>
    <row r="47" spans="1:46" ht="21" customHeight="1" x14ac:dyDescent="0.25">
      <c r="A47" s="1"/>
      <c r="B47" s="1"/>
      <c r="C47" s="1"/>
      <c r="D47" s="1"/>
      <c r="E47" s="1"/>
      <c r="F47" s="6"/>
      <c r="G47" s="1"/>
      <c r="H47" s="1"/>
      <c r="I47" s="6"/>
      <c r="J47" s="1"/>
      <c r="K47" s="6"/>
      <c r="L47" s="1"/>
      <c r="M47" s="5"/>
      <c r="N47" s="5"/>
      <c r="O47" s="5"/>
      <c r="P47" s="206"/>
      <c r="Q47" s="151"/>
      <c r="R47" s="151"/>
      <c r="AC47" s="1"/>
      <c r="AD47" s="1"/>
      <c r="AE47" s="1"/>
      <c r="AF47" s="1"/>
      <c r="AG47" s="1"/>
      <c r="AH47" s="1"/>
      <c r="AI47" s="1"/>
      <c r="AJ47" s="1"/>
      <c r="AK47" s="1"/>
      <c r="AL47" s="1"/>
      <c r="AM47" s="1"/>
      <c r="AN47" s="1"/>
      <c r="AO47" s="1"/>
      <c r="AP47" s="1"/>
      <c r="AQ47" s="1"/>
      <c r="AR47" s="1"/>
      <c r="AS47" s="1"/>
      <c r="AT47" s="1"/>
    </row>
    <row r="48" spans="1:46" ht="34.5" customHeight="1" x14ac:dyDescent="0.25">
      <c r="A48" s="1"/>
      <c r="B48" s="1"/>
      <c r="C48" s="74" t="s">
        <v>38</v>
      </c>
      <c r="D48" s="68" t="s">
        <v>40</v>
      </c>
      <c r="E48" s="36"/>
      <c r="F48" s="7"/>
      <c r="G48" s="68"/>
      <c r="H48" s="36"/>
      <c r="I48" s="7"/>
      <c r="J48" s="36"/>
      <c r="L48" s="36"/>
      <c r="M48" s="5"/>
      <c r="N48" s="5"/>
      <c r="O48" s="5"/>
      <c r="P48" s="206"/>
      <c r="Q48" s="151"/>
      <c r="R48" s="151"/>
      <c r="AC48" s="1"/>
      <c r="AD48" s="1"/>
      <c r="AE48" s="1"/>
      <c r="AF48" s="1"/>
      <c r="AG48" s="1"/>
      <c r="AH48" s="1"/>
      <c r="AI48" s="1"/>
      <c r="AJ48" s="1"/>
      <c r="AK48" s="1"/>
      <c r="AL48" s="1"/>
      <c r="AM48" s="1"/>
      <c r="AN48" s="1"/>
      <c r="AO48" s="1"/>
      <c r="AP48" s="1"/>
      <c r="AQ48" s="1"/>
      <c r="AR48" s="1"/>
      <c r="AS48" s="1"/>
      <c r="AT48" s="1"/>
    </row>
    <row r="49" spans="1:46" ht="21" x14ac:dyDescent="0.25">
      <c r="A49" s="288" t="s">
        <v>2</v>
      </c>
      <c r="B49" s="289"/>
      <c r="C49" s="56" t="s">
        <v>14</v>
      </c>
      <c r="D49" s="190" t="s">
        <v>152</v>
      </c>
      <c r="E49" s="190" t="s">
        <v>152</v>
      </c>
      <c r="F49" s="214" t="s">
        <v>121</v>
      </c>
      <c r="G49" s="175" t="s">
        <v>152</v>
      </c>
      <c r="H49" s="186" t="s">
        <v>152</v>
      </c>
      <c r="I49" s="214" t="s">
        <v>121</v>
      </c>
      <c r="J49" s="144"/>
      <c r="K49" s="146"/>
      <c r="L49" s="144"/>
      <c r="M49" s="3" t="s">
        <v>121</v>
      </c>
      <c r="N49" s="28" t="s">
        <v>121</v>
      </c>
      <c r="O49" s="196" t="s">
        <v>149</v>
      </c>
      <c r="P49" s="259" t="s">
        <v>181</v>
      </c>
      <c r="Q49" s="151"/>
      <c r="R49" s="151"/>
      <c r="AC49" s="1"/>
      <c r="AD49" s="1"/>
      <c r="AE49" s="1"/>
      <c r="AF49" s="1"/>
      <c r="AG49" s="1"/>
      <c r="AH49" s="1"/>
      <c r="AI49" s="1"/>
      <c r="AJ49" s="1"/>
      <c r="AK49" s="1"/>
      <c r="AL49" s="1"/>
      <c r="AM49" s="1"/>
      <c r="AN49" s="1"/>
      <c r="AO49" s="1"/>
      <c r="AP49" s="1"/>
      <c r="AQ49" s="1"/>
      <c r="AR49" s="1"/>
      <c r="AS49" s="1"/>
      <c r="AT49" s="1"/>
    </row>
    <row r="50" spans="1:46" s="1" customFormat="1" ht="21" x14ac:dyDescent="0.25">
      <c r="A50" s="288"/>
      <c r="B50" s="289"/>
      <c r="C50" s="62" t="s">
        <v>30</v>
      </c>
      <c r="D50" s="186" t="s">
        <v>145</v>
      </c>
      <c r="E50" s="186" t="s">
        <v>145</v>
      </c>
      <c r="F50" s="215" t="s">
        <v>121</v>
      </c>
      <c r="G50" s="173" t="s">
        <v>148</v>
      </c>
      <c r="H50" s="186" t="s">
        <v>148</v>
      </c>
      <c r="I50" s="215" t="s">
        <v>121</v>
      </c>
      <c r="J50" s="144"/>
      <c r="K50" s="147"/>
      <c r="L50" s="144"/>
      <c r="M50" s="3" t="s">
        <v>121</v>
      </c>
      <c r="N50" s="142" t="s">
        <v>150</v>
      </c>
      <c r="O50" s="239" t="s">
        <v>151</v>
      </c>
      <c r="P50" s="240" t="s">
        <v>24</v>
      </c>
      <c r="Q50" s="151"/>
      <c r="R50" s="151"/>
    </row>
    <row r="51" spans="1:46" s="1" customFormat="1" ht="21" x14ac:dyDescent="0.35">
      <c r="A51" s="288"/>
      <c r="B51" s="289"/>
      <c r="C51" s="177" t="s">
        <v>31</v>
      </c>
      <c r="D51" s="190" t="s">
        <v>152</v>
      </c>
      <c r="E51" s="190" t="s">
        <v>152</v>
      </c>
      <c r="F51" s="216" t="s">
        <v>121</v>
      </c>
      <c r="G51" s="175" t="s">
        <v>152</v>
      </c>
      <c r="H51" s="190" t="s">
        <v>152</v>
      </c>
      <c r="I51" s="216" t="s">
        <v>121</v>
      </c>
      <c r="J51" s="144"/>
      <c r="K51" s="178"/>
      <c r="L51" s="144"/>
      <c r="M51" s="3" t="s">
        <v>121</v>
      </c>
      <c r="N51" s="257" t="s">
        <v>121</v>
      </c>
      <c r="O51" s="195" t="s">
        <v>256</v>
      </c>
      <c r="P51" s="249" t="s">
        <v>181</v>
      </c>
      <c r="Q51" s="151"/>
      <c r="R51" s="151"/>
    </row>
    <row r="52" spans="1:46" s="1" customFormat="1" ht="21" customHeight="1" x14ac:dyDescent="0.35">
      <c r="A52" s="288"/>
      <c r="B52" s="289"/>
      <c r="C52" s="176"/>
      <c r="D52" s="186"/>
      <c r="E52" s="186"/>
      <c r="F52" s="186"/>
      <c r="G52" s="186"/>
      <c r="H52" s="186"/>
      <c r="I52" s="186"/>
      <c r="J52" s="39"/>
      <c r="K52" s="197"/>
      <c r="L52" s="39"/>
      <c r="M52" s="198"/>
      <c r="N52" s="198"/>
      <c r="O52" s="149"/>
      <c r="P52" s="148"/>
      <c r="Q52" s="151"/>
      <c r="R52" s="151"/>
    </row>
    <row r="53" spans="1:46" s="1" customFormat="1" ht="21" customHeight="1" x14ac:dyDescent="0.35">
      <c r="A53" s="288"/>
      <c r="B53" s="289"/>
      <c r="C53" s="176"/>
      <c r="D53" s="186"/>
      <c r="E53" s="186"/>
      <c r="F53" s="186"/>
      <c r="G53" s="186"/>
      <c r="H53" s="186"/>
      <c r="I53" s="186"/>
      <c r="J53" s="39"/>
      <c r="K53" s="197"/>
      <c r="L53" s="39"/>
      <c r="M53" s="198"/>
      <c r="N53" s="198"/>
      <c r="O53" s="149"/>
      <c r="P53" s="148"/>
      <c r="Q53" s="151"/>
      <c r="R53" s="151"/>
    </row>
    <row r="54" spans="1:46" ht="21.75" thickBot="1" x14ac:dyDescent="0.3">
      <c r="A54" s="1"/>
      <c r="B54" s="1"/>
      <c r="C54" s="4"/>
      <c r="D54" s="4"/>
      <c r="E54" s="4"/>
      <c r="F54" s="6"/>
      <c r="G54" s="15"/>
      <c r="H54" s="4"/>
      <c r="I54" s="6"/>
      <c r="J54" s="4"/>
      <c r="K54" s="15"/>
      <c r="L54" s="4"/>
      <c r="M54" s="5"/>
      <c r="N54" s="5"/>
      <c r="O54" s="15"/>
      <c r="Q54" s="151"/>
      <c r="R54" s="151"/>
      <c r="AC54" s="1"/>
      <c r="AD54" s="1"/>
      <c r="AE54" s="1"/>
      <c r="AF54" s="1"/>
      <c r="AG54" s="1"/>
      <c r="AH54" s="1"/>
      <c r="AI54" s="1"/>
      <c r="AJ54" s="1"/>
      <c r="AK54" s="1"/>
      <c r="AL54" s="1"/>
      <c r="AM54" s="1"/>
      <c r="AN54" s="1"/>
      <c r="AO54" s="1"/>
      <c r="AP54" s="1"/>
      <c r="AQ54" s="1"/>
      <c r="AR54" s="1"/>
      <c r="AS54" s="1"/>
      <c r="AT54" s="1"/>
    </row>
    <row r="55" spans="1:46" ht="111.75" customHeight="1" thickBot="1" x14ac:dyDescent="0.3">
      <c r="A55" s="287" t="s">
        <v>86</v>
      </c>
      <c r="B55" s="274"/>
      <c r="C55" s="274"/>
      <c r="D55" s="273" t="s">
        <v>257</v>
      </c>
      <c r="E55" s="274"/>
      <c r="F55" s="274"/>
      <c r="G55" s="274"/>
      <c r="H55" s="274"/>
      <c r="I55" s="275"/>
      <c r="J55" s="117"/>
      <c r="K55" s="105"/>
      <c r="L55" s="202"/>
      <c r="M55" s="31"/>
      <c r="N55" s="31"/>
      <c r="O55" s="31"/>
      <c r="P55" s="31"/>
      <c r="Q55" s="276"/>
      <c r="R55" s="276"/>
      <c r="AC55" s="1"/>
      <c r="AD55" s="1"/>
      <c r="AE55" s="1"/>
      <c r="AF55" s="1"/>
      <c r="AG55" s="1"/>
      <c r="AH55" s="1"/>
      <c r="AI55" s="1"/>
      <c r="AJ55" s="1"/>
      <c r="AK55" s="1"/>
      <c r="AL55" s="1"/>
      <c r="AM55" s="1"/>
      <c r="AN55" s="1"/>
      <c r="AO55" s="1"/>
      <c r="AP55" s="1"/>
      <c r="AQ55" s="1"/>
      <c r="AR55" s="1"/>
      <c r="AS55" s="1"/>
      <c r="AT55" s="1"/>
    </row>
    <row r="56" spans="1:46" ht="23.25" hidden="1" x14ac:dyDescent="0.35">
      <c r="A56" s="18"/>
      <c r="B56" s="19"/>
      <c r="C56" s="6"/>
      <c r="D56" s="6"/>
      <c r="E56" s="6"/>
      <c r="F56" s="5"/>
      <c r="G56" s="114"/>
      <c r="H56" s="6"/>
      <c r="I56" s="5"/>
      <c r="J56" s="6"/>
      <c r="K56" s="5"/>
      <c r="L56" s="6"/>
      <c r="M56" s="5"/>
      <c r="N56" s="5"/>
      <c r="O56" s="5"/>
      <c r="Q56" s="151"/>
      <c r="R56" s="151"/>
      <c r="AC56" s="1"/>
      <c r="AD56" s="1"/>
      <c r="AE56" s="1"/>
      <c r="AF56" s="1"/>
      <c r="AG56" s="1"/>
      <c r="AH56" s="1"/>
      <c r="AI56" s="1"/>
      <c r="AJ56" s="1"/>
      <c r="AK56" s="1"/>
      <c r="AL56" s="1"/>
      <c r="AM56" s="1"/>
      <c r="AN56" s="1"/>
      <c r="AO56" s="1"/>
      <c r="AP56" s="1"/>
      <c r="AQ56" s="1"/>
      <c r="AR56" s="1"/>
      <c r="AS56" s="1"/>
      <c r="AT56" s="1"/>
    </row>
    <row r="57" spans="1:46" ht="21" hidden="1" x14ac:dyDescent="0.25">
      <c r="A57" s="1"/>
      <c r="B57" s="1"/>
      <c r="C57" s="16"/>
      <c r="D57" s="69" t="s">
        <v>39</v>
      </c>
      <c r="E57" s="16"/>
      <c r="F57" s="7"/>
      <c r="G57" s="115"/>
      <c r="H57" s="16"/>
      <c r="I57" s="7"/>
      <c r="J57" s="16"/>
      <c r="L57" s="16"/>
      <c r="M57" s="5"/>
      <c r="N57" s="5"/>
      <c r="O57" s="16"/>
      <c r="Q57" s="151"/>
      <c r="R57" s="151"/>
      <c r="AC57" s="1"/>
      <c r="AD57" s="1"/>
      <c r="AE57" s="1"/>
      <c r="AF57" s="1"/>
      <c r="AG57" s="1"/>
      <c r="AH57" s="1"/>
      <c r="AI57" s="1"/>
      <c r="AJ57" s="1"/>
      <c r="AK57" s="1"/>
      <c r="AL57" s="1"/>
      <c r="AM57" s="1"/>
      <c r="AN57" s="1"/>
      <c r="AO57" s="1"/>
      <c r="AP57" s="1"/>
      <c r="AQ57" s="1"/>
      <c r="AR57" s="1"/>
      <c r="AS57" s="1"/>
      <c r="AT57" s="1"/>
    </row>
    <row r="58" spans="1:46" ht="21" hidden="1" customHeight="1" thickBot="1" x14ac:dyDescent="0.3">
      <c r="A58" s="285" t="s">
        <v>32</v>
      </c>
      <c r="B58" s="286"/>
      <c r="C58" s="41" t="s">
        <v>11</v>
      </c>
      <c r="D58" s="13" t="s">
        <v>63</v>
      </c>
      <c r="E58" s="13" t="s">
        <v>63</v>
      </c>
      <c r="F58" s="139" t="s">
        <v>63</v>
      </c>
      <c r="G58" s="42"/>
      <c r="H58" s="139" t="s">
        <v>63</v>
      </c>
      <c r="I58" s="44"/>
      <c r="J58" s="13"/>
      <c r="K58" s="75"/>
      <c r="L58" s="13"/>
      <c r="M58" s="14"/>
      <c r="N58" s="29"/>
      <c r="P58" s="66"/>
      <c r="Q58" s="151"/>
      <c r="R58" s="151"/>
      <c r="AC58" s="1"/>
      <c r="AD58" s="1"/>
      <c r="AE58" s="1"/>
      <c r="AF58" s="1"/>
      <c r="AG58" s="1"/>
      <c r="AH58" s="1"/>
      <c r="AI58" s="1"/>
      <c r="AJ58" s="1"/>
      <c r="AK58" s="1"/>
      <c r="AL58" s="1"/>
      <c r="AM58" s="1"/>
      <c r="AN58" s="1"/>
      <c r="AO58" s="1"/>
      <c r="AP58" s="1"/>
      <c r="AQ58" s="1"/>
      <c r="AR58" s="1"/>
      <c r="AS58" s="1"/>
      <c r="AT58" s="1"/>
    </row>
    <row r="59" spans="1:46" ht="21" hidden="1" customHeight="1" thickBot="1" x14ac:dyDescent="0.3">
      <c r="A59" s="285"/>
      <c r="B59" s="286"/>
      <c r="C59" s="58" t="s">
        <v>5</v>
      </c>
      <c r="D59" s="37"/>
      <c r="E59" s="37"/>
      <c r="F59" s="73"/>
      <c r="G59" s="43"/>
      <c r="H59" s="139"/>
      <c r="I59" s="112"/>
      <c r="J59" s="37"/>
      <c r="K59" s="76"/>
      <c r="L59" s="37"/>
      <c r="M59" s="20"/>
      <c r="N59" s="30"/>
      <c r="O59" s="2"/>
      <c r="P59" s="66"/>
      <c r="Q59" s="151"/>
      <c r="R59" s="151"/>
      <c r="AC59" s="1"/>
      <c r="AD59" s="1"/>
      <c r="AE59" s="1"/>
      <c r="AF59" s="1"/>
      <c r="AG59" s="1"/>
      <c r="AH59" s="1"/>
      <c r="AI59" s="1"/>
      <c r="AJ59" s="1"/>
      <c r="AK59" s="1"/>
      <c r="AL59" s="1"/>
      <c r="AM59" s="1"/>
      <c r="AN59" s="1"/>
      <c r="AO59" s="1"/>
      <c r="AP59" s="1"/>
      <c r="AQ59" s="1"/>
      <c r="AR59" s="1"/>
      <c r="AS59" s="1"/>
      <c r="AT59" s="1"/>
    </row>
    <row r="60" spans="1:46" ht="21" hidden="1" customHeight="1" x14ac:dyDescent="0.25">
      <c r="A60" s="285"/>
      <c r="B60" s="286"/>
      <c r="C60" s="58" t="s">
        <v>6</v>
      </c>
      <c r="D60" s="12"/>
      <c r="E60" s="12"/>
      <c r="F60" s="139"/>
      <c r="G60" s="42"/>
      <c r="H60" s="139"/>
      <c r="I60" s="113"/>
      <c r="J60" s="12"/>
      <c r="K60" s="75"/>
      <c r="L60" s="12"/>
      <c r="M60" s="14"/>
      <c r="N60" s="29"/>
      <c r="O60" s="17"/>
      <c r="P60" s="66"/>
      <c r="Q60" s="151"/>
      <c r="R60" s="151"/>
      <c r="AC60" s="1"/>
      <c r="AD60" s="1"/>
      <c r="AE60" s="1"/>
      <c r="AF60" s="1"/>
      <c r="AG60" s="1"/>
      <c r="AH60" s="1"/>
      <c r="AI60" s="1"/>
      <c r="AJ60" s="1"/>
      <c r="AK60" s="1"/>
      <c r="AL60" s="1"/>
      <c r="AM60" s="1"/>
      <c r="AN60" s="1"/>
      <c r="AO60" s="1"/>
      <c r="AP60" s="1"/>
      <c r="AQ60" s="1"/>
      <c r="AR60" s="1"/>
      <c r="AS60" s="1"/>
      <c r="AT60" s="1"/>
    </row>
    <row r="61" spans="1:46" ht="21" hidden="1" customHeight="1" x14ac:dyDescent="0.3">
      <c r="A61" s="285"/>
      <c r="B61" s="286"/>
      <c r="C61" s="41" t="s">
        <v>16</v>
      </c>
      <c r="D61" s="38"/>
      <c r="E61" s="38"/>
      <c r="F61" s="139"/>
      <c r="G61" s="43"/>
      <c r="H61" s="139"/>
      <c r="I61" s="44"/>
      <c r="J61" s="38"/>
      <c r="K61" s="75"/>
      <c r="L61" s="38"/>
      <c r="M61" s="14"/>
      <c r="N61" s="14"/>
      <c r="O61" s="150"/>
      <c r="P61" s="148"/>
      <c r="Q61" s="151"/>
      <c r="R61" s="151"/>
      <c r="AC61" s="1"/>
      <c r="AD61" s="1"/>
      <c r="AE61" s="1"/>
      <c r="AF61" s="1"/>
      <c r="AG61" s="1"/>
      <c r="AH61" s="1"/>
      <c r="AI61" s="1"/>
      <c r="AJ61" s="1"/>
      <c r="AK61" s="1"/>
      <c r="AL61" s="1"/>
      <c r="AM61" s="1"/>
      <c r="AN61" s="1"/>
      <c r="AO61" s="1"/>
      <c r="AP61" s="1"/>
      <c r="AQ61" s="1"/>
      <c r="AR61" s="1"/>
      <c r="AS61" s="1"/>
      <c r="AT61" s="1"/>
    </row>
    <row r="62" spans="1:46" ht="21" hidden="1" customHeight="1" x14ac:dyDescent="0.3">
      <c r="A62" s="285"/>
      <c r="B62" s="286"/>
      <c r="C62" s="60" t="s">
        <v>15</v>
      </c>
      <c r="D62" s="23"/>
      <c r="E62" s="23"/>
      <c r="F62" s="139"/>
      <c r="G62" s="42"/>
      <c r="H62" s="139"/>
      <c r="I62" s="44"/>
      <c r="J62" s="23"/>
      <c r="K62" s="75"/>
      <c r="L62" s="23"/>
      <c r="M62" s="14"/>
      <c r="N62" s="14"/>
      <c r="O62" s="150"/>
      <c r="P62" s="148"/>
      <c r="Q62" s="151"/>
      <c r="R62" s="151"/>
      <c r="AC62" s="1"/>
      <c r="AD62" s="1"/>
      <c r="AE62" s="1"/>
      <c r="AF62" s="1"/>
      <c r="AG62" s="1"/>
      <c r="AH62" s="1"/>
      <c r="AI62" s="1"/>
      <c r="AJ62" s="1"/>
      <c r="AK62" s="1"/>
      <c r="AL62" s="1"/>
      <c r="AM62" s="1"/>
      <c r="AN62" s="1"/>
      <c r="AO62" s="1"/>
      <c r="AP62" s="1"/>
      <c r="AQ62" s="1"/>
      <c r="AR62" s="1"/>
      <c r="AS62" s="1"/>
      <c r="AT62" s="1"/>
    </row>
    <row r="63" spans="1:46" ht="21" hidden="1" customHeight="1" x14ac:dyDescent="0.3">
      <c r="A63" s="285"/>
      <c r="B63" s="286"/>
      <c r="C63" s="57"/>
      <c r="D63" s="24"/>
      <c r="E63" s="24"/>
      <c r="F63" s="73"/>
      <c r="G63" s="42"/>
      <c r="H63" s="139"/>
      <c r="I63" s="44"/>
      <c r="J63" s="24"/>
      <c r="K63" s="76"/>
      <c r="L63" s="24"/>
      <c r="M63" s="14"/>
      <c r="N63" s="29"/>
      <c r="O63" s="150"/>
      <c r="P63" s="148"/>
      <c r="Q63" s="151"/>
      <c r="R63" s="151"/>
      <c r="AC63" s="1"/>
      <c r="AD63" s="1"/>
      <c r="AE63" s="1"/>
      <c r="AF63" s="1"/>
      <c r="AG63" s="1"/>
      <c r="AH63" s="1"/>
      <c r="AI63" s="1"/>
      <c r="AJ63" s="1"/>
      <c r="AK63" s="1"/>
      <c r="AL63" s="1"/>
      <c r="AM63" s="1"/>
      <c r="AN63" s="1"/>
      <c r="AO63" s="1"/>
      <c r="AP63" s="1"/>
      <c r="AQ63" s="1"/>
      <c r="AR63" s="1"/>
      <c r="AS63" s="1"/>
      <c r="AT63" s="1"/>
    </row>
    <row r="64" spans="1:46" ht="21.75" hidden="1" thickBot="1" x14ac:dyDescent="0.3">
      <c r="A64" s="21"/>
      <c r="B64" s="21"/>
      <c r="C64" s="22"/>
      <c r="D64" s="6"/>
      <c r="E64" s="6"/>
      <c r="F64" s="6"/>
      <c r="G64" s="22"/>
      <c r="H64" s="22"/>
      <c r="I64" s="22"/>
      <c r="J64" s="22"/>
      <c r="K64" s="22"/>
      <c r="L64" s="22"/>
      <c r="M64" s="15"/>
      <c r="N64" s="15"/>
      <c r="O64" s="143" t="s">
        <v>64</v>
      </c>
      <c r="Q64" s="151"/>
      <c r="R64" s="151"/>
      <c r="AC64" s="1"/>
      <c r="AD64" s="1"/>
      <c r="AE64" s="1"/>
      <c r="AF64" s="1"/>
      <c r="AG64" s="1"/>
      <c r="AH64" s="1"/>
      <c r="AI64" s="1"/>
      <c r="AJ64" s="1"/>
      <c r="AK64" s="1"/>
      <c r="AL64" s="1"/>
      <c r="AM64" s="1"/>
      <c r="AN64" s="1"/>
      <c r="AO64" s="1"/>
      <c r="AP64" s="1"/>
      <c r="AQ64" s="1"/>
      <c r="AR64" s="1"/>
      <c r="AS64" s="1"/>
      <c r="AT64" s="1"/>
    </row>
    <row r="65" spans="1:46" ht="60" hidden="1" customHeight="1" x14ac:dyDescent="0.35">
      <c r="A65" s="287" t="s">
        <v>29</v>
      </c>
      <c r="B65" s="274"/>
      <c r="C65" s="274"/>
      <c r="D65" s="117" t="s">
        <v>65</v>
      </c>
      <c r="E65" s="117"/>
      <c r="F65" s="105"/>
      <c r="G65" s="107"/>
      <c r="H65" s="202"/>
      <c r="I65" s="106"/>
      <c r="J65" s="117"/>
      <c r="K65" s="105"/>
      <c r="L65" s="202"/>
      <c r="M65" s="32"/>
      <c r="N65" s="31"/>
      <c r="O65" s="31"/>
      <c r="P65" s="31"/>
      <c r="Q65" s="151"/>
      <c r="R65" s="151"/>
      <c r="AC65" s="1"/>
      <c r="AD65" s="1"/>
      <c r="AE65" s="1"/>
      <c r="AF65" s="1"/>
      <c r="AG65" s="1"/>
      <c r="AH65" s="1"/>
      <c r="AI65" s="1"/>
      <c r="AJ65" s="1"/>
      <c r="AK65" s="1"/>
      <c r="AL65" s="1"/>
      <c r="AM65" s="1"/>
      <c r="AN65" s="1"/>
      <c r="AO65" s="1"/>
      <c r="AP65" s="1"/>
      <c r="AQ65" s="1"/>
      <c r="AR65" s="1"/>
      <c r="AS65" s="1"/>
      <c r="AT65" s="1"/>
    </row>
    <row r="66" spans="1:46" s="1" customFormat="1" x14ac:dyDescent="0.25">
      <c r="Q66" s="151"/>
      <c r="R66" s="151"/>
    </row>
    <row r="67" spans="1:46" s="1" customFormat="1" ht="23.25" x14ac:dyDescent="0.35">
      <c r="A67" s="207" t="s">
        <v>20</v>
      </c>
      <c r="B67" s="208"/>
    </row>
    <row r="68" spans="1:46" s="1" customFormat="1" ht="21" x14ac:dyDescent="0.35">
      <c r="A68" s="209"/>
      <c r="B68" s="208" t="s">
        <v>21</v>
      </c>
    </row>
    <row r="69" spans="1:46" s="1" customFormat="1" ht="21" x14ac:dyDescent="0.35">
      <c r="A69" s="209"/>
      <c r="B69" s="208" t="s">
        <v>22</v>
      </c>
    </row>
    <row r="70" spans="1:46" s="1" customFormat="1" ht="21" x14ac:dyDescent="0.35">
      <c r="A70" s="209"/>
      <c r="B70" s="208" t="s">
        <v>23</v>
      </c>
    </row>
    <row r="71" spans="1:46" s="1" customFormat="1" ht="21" x14ac:dyDescent="0.35">
      <c r="A71" s="209"/>
      <c r="B71" s="208" t="s">
        <v>24</v>
      </c>
    </row>
    <row r="72" spans="1:46" s="1" customFormat="1" ht="21" x14ac:dyDescent="0.35">
      <c r="A72" s="209"/>
      <c r="B72" s="208" t="s">
        <v>25</v>
      </c>
    </row>
    <row r="73" spans="1:46" s="1" customFormat="1" ht="21" x14ac:dyDescent="0.35">
      <c r="A73" s="209"/>
      <c r="B73" s="208" t="s">
        <v>26</v>
      </c>
    </row>
    <row r="74" spans="1:46" s="1" customFormat="1" ht="21" x14ac:dyDescent="0.35">
      <c r="A74" s="209"/>
      <c r="B74" s="208" t="s">
        <v>27</v>
      </c>
    </row>
    <row r="75" spans="1:46" s="1" customFormat="1" ht="21" x14ac:dyDescent="0.35">
      <c r="A75" s="209"/>
      <c r="B75" s="208" t="s">
        <v>24</v>
      </c>
    </row>
    <row r="76" spans="1:46" s="1" customFormat="1" ht="21" x14ac:dyDescent="0.35">
      <c r="A76" s="209"/>
      <c r="B76" s="208" t="s">
        <v>25</v>
      </c>
    </row>
    <row r="77" spans="1:46" s="1" customFormat="1" ht="21" x14ac:dyDescent="0.35">
      <c r="A77" s="209"/>
      <c r="B77" s="208" t="s">
        <v>26</v>
      </c>
    </row>
    <row r="78" spans="1:46" s="1" customFormat="1" ht="21" x14ac:dyDescent="0.35">
      <c r="A78" s="209"/>
      <c r="B78" s="208" t="s">
        <v>27</v>
      </c>
    </row>
    <row r="79" spans="1:46" s="1" customFormat="1" ht="21" x14ac:dyDescent="0.35">
      <c r="B79" s="72"/>
    </row>
  </sheetData>
  <mergeCells count="29">
    <mergeCell ref="A58:B63"/>
    <mergeCell ref="A65:C65"/>
    <mergeCell ref="A33:B37"/>
    <mergeCell ref="A40:B46"/>
    <mergeCell ref="A49:B53"/>
    <mergeCell ref="A55:C55"/>
    <mergeCell ref="D55:I55"/>
    <mergeCell ref="Q55:R55"/>
    <mergeCell ref="A26:B26"/>
    <mergeCell ref="Q27:R27"/>
    <mergeCell ref="A28:B30"/>
    <mergeCell ref="Q29:R29"/>
    <mergeCell ref="Q32:R32"/>
    <mergeCell ref="O34:O37"/>
    <mergeCell ref="J3:J5"/>
    <mergeCell ref="K3:K5"/>
    <mergeCell ref="L3:L5"/>
    <mergeCell ref="A4:B4"/>
    <mergeCell ref="A5:B5"/>
    <mergeCell ref="E3:E5"/>
    <mergeCell ref="F3:F5"/>
    <mergeCell ref="G3:G5"/>
    <mergeCell ref="H3:H5"/>
    <mergeCell ref="I3:I5"/>
    <mergeCell ref="A22:B22"/>
    <mergeCell ref="C22:C25"/>
    <mergeCell ref="A24:B24"/>
    <mergeCell ref="A25:B25"/>
    <mergeCell ref="D3:D5"/>
  </mergeCells>
  <pageMargins left="0.7" right="0.7" top="0.75" bottom="0.75" header="0.3" footer="0.3"/>
  <pageSetup paperSize="9" orientation="portrait" verticalDpi="0"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T80"/>
  <sheetViews>
    <sheetView zoomScale="60" zoomScaleNormal="60" workbookViewId="0">
      <pane xSplit="2" ySplit="2" topLeftCell="C3" activePane="bottomRight" state="frozen"/>
      <selection pane="topRight" activeCell="C1" sqref="C1"/>
      <selection pane="bottomLeft" activeCell="A3" sqref="A3"/>
      <selection pane="bottomRight" activeCell="O47" sqref="O47"/>
    </sheetView>
  </sheetViews>
  <sheetFormatPr defaultColWidth="35.75" defaultRowHeight="15.75" x14ac:dyDescent="0.25"/>
  <cols>
    <col min="1" max="1" width="35.25" customWidth="1"/>
    <col min="2" max="2" width="49.875" bestFit="1" customWidth="1"/>
    <col min="3" max="3" width="59.375" customWidth="1"/>
    <col min="4" max="4" width="27.375" customWidth="1"/>
    <col min="5" max="6" width="24.375" customWidth="1"/>
    <col min="7" max="7" width="25" customWidth="1"/>
    <col min="8" max="8" width="28.875" bestFit="1" customWidth="1"/>
    <col min="9" max="9" width="24.75" customWidth="1"/>
    <col min="10" max="11" width="26.25" hidden="1" customWidth="1"/>
    <col min="12" max="12" width="28.875" hidden="1" customWidth="1"/>
    <col min="14" max="14" width="43.875" customWidth="1"/>
    <col min="15" max="15" width="43.75" customWidth="1"/>
    <col min="16" max="28" width="35.75" style="1"/>
  </cols>
  <sheetData>
    <row r="1" spans="1:46" s="1" customFormat="1" ht="58.5" customHeight="1" thickBot="1" x14ac:dyDescent="0.3">
      <c r="A1" s="108" t="s">
        <v>89</v>
      </c>
      <c r="B1" s="108"/>
      <c r="C1" s="108"/>
      <c r="D1" s="109"/>
      <c r="E1" s="109"/>
      <c r="F1" s="109"/>
      <c r="G1" s="109"/>
      <c r="H1" s="109"/>
      <c r="I1" s="109"/>
      <c r="J1" s="109"/>
      <c r="K1" s="109"/>
      <c r="L1" s="109"/>
      <c r="M1" s="109"/>
      <c r="N1" s="109"/>
      <c r="O1" s="109"/>
      <c r="P1" s="109"/>
      <c r="Q1" s="119"/>
      <c r="R1" s="119"/>
      <c r="S1" s="119"/>
      <c r="T1" s="119"/>
    </row>
    <row r="2" spans="1:46" ht="27" thickBot="1" x14ac:dyDescent="0.3">
      <c r="A2" s="49"/>
      <c r="B2" s="49"/>
      <c r="C2" s="63" t="s">
        <v>12</v>
      </c>
      <c r="D2" s="52" t="s">
        <v>0</v>
      </c>
      <c r="E2" s="52" t="s">
        <v>1</v>
      </c>
      <c r="F2" s="52" t="s">
        <v>8</v>
      </c>
      <c r="G2" s="52" t="s">
        <v>19</v>
      </c>
      <c r="H2" s="52" t="s">
        <v>33</v>
      </c>
      <c r="I2" s="52" t="s">
        <v>9</v>
      </c>
      <c r="J2" s="52" t="s">
        <v>34</v>
      </c>
      <c r="K2" s="52" t="s">
        <v>18</v>
      </c>
      <c r="L2" s="52" t="s">
        <v>17</v>
      </c>
      <c r="M2" s="1"/>
      <c r="N2" s="1"/>
      <c r="O2" s="1"/>
      <c r="U2"/>
      <c r="V2"/>
      <c r="W2"/>
      <c r="X2"/>
      <c r="Y2"/>
      <c r="Z2"/>
      <c r="AA2"/>
      <c r="AB2"/>
    </row>
    <row r="3" spans="1:46" s="1" customFormat="1" ht="26.25" x14ac:dyDescent="0.25">
      <c r="A3" s="53"/>
      <c r="B3" s="53"/>
      <c r="C3" s="46"/>
      <c r="D3" s="270"/>
      <c r="E3" s="270"/>
      <c r="F3" s="270"/>
      <c r="G3" s="270"/>
      <c r="H3" s="270"/>
      <c r="I3" s="270"/>
      <c r="J3" s="270"/>
      <c r="K3" s="270"/>
      <c r="L3" s="270"/>
    </row>
    <row r="4" spans="1:46" s="1" customFormat="1" ht="26.25" x14ac:dyDescent="0.25">
      <c r="A4" s="272" t="s">
        <v>43</v>
      </c>
      <c r="B4" s="272"/>
      <c r="C4" s="137">
        <v>4787</v>
      </c>
      <c r="D4" s="271"/>
      <c r="E4" s="271"/>
      <c r="F4" s="271"/>
      <c r="G4" s="271"/>
      <c r="H4" s="271"/>
      <c r="I4" s="271"/>
      <c r="J4" s="271"/>
      <c r="K4" s="271"/>
      <c r="L4" s="271"/>
    </row>
    <row r="5" spans="1:46" s="1" customFormat="1" ht="26.25" x14ac:dyDescent="0.25">
      <c r="A5" s="272" t="s">
        <v>198</v>
      </c>
      <c r="B5" s="272"/>
      <c r="C5" s="138">
        <f>C4*1.3</f>
        <v>6223.1</v>
      </c>
      <c r="D5" s="271"/>
      <c r="E5" s="271"/>
      <c r="F5" s="271"/>
      <c r="G5" s="271"/>
      <c r="H5" s="271"/>
      <c r="I5" s="271"/>
      <c r="J5" s="271"/>
      <c r="K5" s="271"/>
      <c r="L5" s="271"/>
    </row>
    <row r="6" spans="1:46" s="1" customFormat="1" ht="26.25" x14ac:dyDescent="0.25">
      <c r="A6" s="46"/>
      <c r="B6" s="46"/>
      <c r="C6" s="46"/>
      <c r="D6" s="47"/>
      <c r="E6" s="47"/>
      <c r="F6" s="48"/>
      <c r="G6" s="48"/>
      <c r="H6" s="47"/>
      <c r="I6" s="48"/>
      <c r="J6" s="47"/>
      <c r="K6" s="48"/>
      <c r="L6" s="47"/>
    </row>
    <row r="7" spans="1:46" s="1" customFormat="1" ht="26.25" customHeight="1" x14ac:dyDescent="0.4">
      <c r="A7" s="124" t="s">
        <v>45</v>
      </c>
      <c r="B7" s="122" t="s">
        <v>44</v>
      </c>
      <c r="C7" s="73"/>
      <c r="D7" s="100">
        <f>(D8/$C$4)*100</f>
        <v>16.356799665761436</v>
      </c>
      <c r="E7" s="100">
        <f t="shared" ref="E7:I7" si="0">(E8/$C$4)*100</f>
        <v>54.54355546271151</v>
      </c>
      <c r="F7" s="100">
        <f t="shared" si="0"/>
        <v>0</v>
      </c>
      <c r="G7" s="87">
        <f>(G8/$C$4)*100</f>
        <v>0</v>
      </c>
      <c r="H7" s="100">
        <f>(H8/$C$4)*100</f>
        <v>29.099644871527055</v>
      </c>
      <c r="I7" s="87">
        <f t="shared" si="0"/>
        <v>0</v>
      </c>
      <c r="J7" s="90">
        <v>16.899999999999999</v>
      </c>
      <c r="K7" s="90">
        <v>79.599999999999994</v>
      </c>
      <c r="L7" s="90">
        <v>3.5</v>
      </c>
      <c r="M7" s="71"/>
    </row>
    <row r="8" spans="1:46" s="1" customFormat="1" ht="26.25" customHeight="1" x14ac:dyDescent="0.25">
      <c r="A8" s="128"/>
      <c r="B8" s="123" t="s">
        <v>49</v>
      </c>
      <c r="C8" s="73"/>
      <c r="D8" s="50">
        <v>783</v>
      </c>
      <c r="E8" s="50">
        <v>2611</v>
      </c>
      <c r="F8" s="50">
        <v>0</v>
      </c>
      <c r="G8" s="50">
        <v>0</v>
      </c>
      <c r="H8" s="50">
        <v>1393</v>
      </c>
      <c r="I8" s="50">
        <v>0</v>
      </c>
      <c r="J8" s="91">
        <f>($H$8/100)*J7</f>
        <v>235.41699999999997</v>
      </c>
      <c r="K8" s="91">
        <f>($H$8/100)*K7</f>
        <v>1108.828</v>
      </c>
      <c r="L8" s="91">
        <f>($H$8/100)*L7</f>
        <v>48.754999999999995</v>
      </c>
      <c r="M8" s="94"/>
    </row>
    <row r="9" spans="1:46" s="1" customFormat="1" ht="26.25" customHeight="1" x14ac:dyDescent="0.25">
      <c r="A9" s="124" t="s">
        <v>52</v>
      </c>
      <c r="B9" s="122" t="s">
        <v>50</v>
      </c>
      <c r="C9" s="73"/>
      <c r="D9" s="87">
        <v>1862.952</v>
      </c>
      <c r="E9" s="87">
        <v>3026.7240000000002</v>
      </c>
      <c r="F9" s="87">
        <v>0.77</v>
      </c>
      <c r="G9" s="87">
        <v>55</v>
      </c>
      <c r="H9" s="87">
        <v>1459.576</v>
      </c>
      <c r="I9" s="87">
        <v>0</v>
      </c>
      <c r="J9" s="91"/>
      <c r="K9" s="91"/>
      <c r="L9" s="91"/>
      <c r="M9" s="140">
        <f>SUM(D9:I9)</f>
        <v>6405.0220000000008</v>
      </c>
    </row>
    <row r="10" spans="1:46" s="1" customFormat="1" ht="26.25" customHeight="1" x14ac:dyDescent="0.25">
      <c r="A10" s="128"/>
      <c r="B10" s="123" t="s">
        <v>51</v>
      </c>
      <c r="C10" s="73"/>
      <c r="D10" s="88">
        <f>($C$5/100)*D7</f>
        <v>1017.9</v>
      </c>
      <c r="E10" s="88">
        <f t="shared" ref="E10:I10" si="1">($C$5/100)*E7</f>
        <v>3394.3</v>
      </c>
      <c r="F10" s="88">
        <f t="shared" si="1"/>
        <v>0</v>
      </c>
      <c r="G10" s="88">
        <f>($C$5/100)*G7</f>
        <v>0</v>
      </c>
      <c r="H10" s="88">
        <f>($C$5/100)*H7</f>
        <v>1810.9</v>
      </c>
      <c r="I10" s="88">
        <f t="shared" si="1"/>
        <v>0</v>
      </c>
      <c r="J10" s="92">
        <f>($H$10/100)*J7</f>
        <v>306.0421</v>
      </c>
      <c r="K10" s="92">
        <f>($H$10/100)*K7</f>
        <v>1441.4764</v>
      </c>
      <c r="L10" s="92">
        <f>($H$10/100)*L7</f>
        <v>63.381500000000003</v>
      </c>
      <c r="M10" s="94"/>
    </row>
    <row r="11" spans="1:46" s="1" customFormat="1" ht="26.25" customHeight="1" x14ac:dyDescent="0.25">
      <c r="A11" s="124" t="s">
        <v>53</v>
      </c>
      <c r="B11" s="122" t="s">
        <v>56</v>
      </c>
      <c r="C11" s="73"/>
      <c r="D11" s="230">
        <f>1598.8+111.3</f>
        <v>1710.1</v>
      </c>
      <c r="E11" s="230">
        <f>1702.1+223.6</f>
        <v>1925.6999999999998</v>
      </c>
      <c r="F11" s="226">
        <f>0+0.8</f>
        <v>0.8</v>
      </c>
      <c r="G11" s="231">
        <f>52+0.1</f>
        <v>52.1</v>
      </c>
      <c r="H11" s="230">
        <f>392.3+905.8</f>
        <v>1298.0999999999999</v>
      </c>
      <c r="I11" s="222">
        <v>0</v>
      </c>
      <c r="J11" s="90">
        <v>5</v>
      </c>
      <c r="K11" s="93">
        <v>5026</v>
      </c>
      <c r="L11" s="90">
        <v>2</v>
      </c>
      <c r="M11" s="94"/>
    </row>
    <row r="12" spans="1:46" s="1" customFormat="1" ht="26.25" customHeight="1" x14ac:dyDescent="0.25">
      <c r="A12" s="124"/>
      <c r="B12" s="122" t="s">
        <v>62</v>
      </c>
      <c r="C12" s="73"/>
      <c r="D12" s="225">
        <f>1881+114</f>
        <v>1995</v>
      </c>
      <c r="E12" s="230">
        <f>2011+221</f>
        <v>2232</v>
      </c>
      <c r="F12" s="226">
        <f>0+0.5</f>
        <v>0.5</v>
      </c>
      <c r="G12" s="226">
        <f>63+0</f>
        <v>63</v>
      </c>
      <c r="H12" s="230">
        <f>986+458</f>
        <v>1444</v>
      </c>
      <c r="I12" s="222">
        <v>0</v>
      </c>
      <c r="J12" s="90"/>
      <c r="K12" s="93"/>
      <c r="L12" s="90"/>
      <c r="M12" s="94"/>
    </row>
    <row r="13" spans="1:46" s="1" customFormat="1" ht="26.25" customHeight="1" x14ac:dyDescent="0.25">
      <c r="B13" s="122" t="s">
        <v>57</v>
      </c>
      <c r="C13" s="73"/>
      <c r="D13" s="141">
        <f>D12/D14</f>
        <v>0.53844700547893443</v>
      </c>
      <c r="E13" s="141">
        <f t="shared" ref="E13:H13" si="2">E12/E14</f>
        <v>0.53683526949996396</v>
      </c>
      <c r="F13" s="141">
        <f t="shared" si="2"/>
        <v>0.38461538461538458</v>
      </c>
      <c r="G13" s="141">
        <f t="shared" si="2"/>
        <v>0.54735013032145963</v>
      </c>
      <c r="H13" s="141">
        <f t="shared" si="2"/>
        <v>0.52660369789577333</v>
      </c>
      <c r="I13" s="141">
        <v>0</v>
      </c>
      <c r="J13" s="90">
        <v>30.61</v>
      </c>
      <c r="K13" s="93">
        <v>33.07</v>
      </c>
      <c r="L13" s="90">
        <v>455.3</v>
      </c>
      <c r="M13" s="94"/>
    </row>
    <row r="14" spans="1:46" s="1" customFormat="1" ht="26.25" x14ac:dyDescent="0.25">
      <c r="A14" s="46"/>
      <c r="B14" s="122" t="s">
        <v>54</v>
      </c>
      <c r="C14" s="126">
        <f>SUM(D14:I14)</f>
        <v>10721.3</v>
      </c>
      <c r="D14" s="65">
        <f>D12+D11</f>
        <v>3705.1</v>
      </c>
      <c r="E14" s="65">
        <f t="shared" ref="E14:I14" si="3">E12+E11</f>
        <v>4157.7</v>
      </c>
      <c r="F14" s="97">
        <f t="shared" si="3"/>
        <v>1.3</v>
      </c>
      <c r="G14" s="97">
        <f t="shared" si="3"/>
        <v>115.1</v>
      </c>
      <c r="H14" s="97">
        <f t="shared" si="3"/>
        <v>2742.1</v>
      </c>
      <c r="I14" s="97">
        <f t="shared" si="3"/>
        <v>0</v>
      </c>
      <c r="J14" s="98">
        <f t="shared" ref="J14:L14" si="4">(J11/(100-J13))*100</f>
        <v>7.2056492289955321</v>
      </c>
      <c r="K14" s="98">
        <f t="shared" si="4"/>
        <v>7509.3381144479299</v>
      </c>
      <c r="L14" s="98">
        <f t="shared" si="4"/>
        <v>-0.56290458767238949</v>
      </c>
      <c r="M14" s="99"/>
    </row>
    <row r="15" spans="1:46" s="1" customFormat="1" ht="26.25" x14ac:dyDescent="0.25">
      <c r="A15" s="46"/>
      <c r="B15" s="46"/>
      <c r="C15" s="122"/>
      <c r="D15" s="89"/>
      <c r="E15" s="89"/>
      <c r="F15" s="89"/>
      <c r="G15" s="89"/>
      <c r="H15" s="89"/>
      <c r="I15" s="89"/>
      <c r="J15" s="89"/>
      <c r="K15" s="89"/>
      <c r="L15" s="89"/>
    </row>
    <row r="16" spans="1:46" ht="28.5" customHeight="1" x14ac:dyDescent="0.25">
      <c r="A16" s="124" t="s">
        <v>55</v>
      </c>
      <c r="B16" s="64"/>
      <c r="C16" s="130" t="s">
        <v>58</v>
      </c>
      <c r="D16" s="127">
        <f>D11/D8</f>
        <v>2.1840357598978288</v>
      </c>
      <c r="E16" s="127">
        <f t="shared" ref="E16:H16" si="5">E11/E8</f>
        <v>0.73753351206434314</v>
      </c>
      <c r="F16" s="127"/>
      <c r="G16" s="127"/>
      <c r="H16" s="127">
        <f t="shared" si="5"/>
        <v>0.93187365398420663</v>
      </c>
      <c r="I16" s="127"/>
      <c r="J16" s="125">
        <f>J14/J8</f>
        <v>3.060802418260165E-2</v>
      </c>
      <c r="K16" s="125">
        <f>K14/K8</f>
        <v>6.77232006627532</v>
      </c>
      <c r="L16" s="125">
        <f>L14/L8</f>
        <v>-1.1545576611063266E-2</v>
      </c>
      <c r="M16" s="1"/>
      <c r="N16" s="1"/>
      <c r="O16" s="1"/>
      <c r="AC16" s="1"/>
      <c r="AD16" s="1"/>
      <c r="AE16" s="1"/>
      <c r="AF16" s="1"/>
      <c r="AG16" s="1"/>
      <c r="AH16" s="1"/>
      <c r="AI16" s="1"/>
      <c r="AJ16" s="1"/>
      <c r="AK16" s="1"/>
      <c r="AL16" s="1"/>
      <c r="AM16" s="1"/>
      <c r="AN16" s="1"/>
      <c r="AO16" s="1"/>
      <c r="AP16" s="1"/>
      <c r="AQ16" s="1"/>
      <c r="AR16" s="1"/>
      <c r="AS16" s="1"/>
      <c r="AT16" s="1"/>
    </row>
    <row r="17" spans="1:46" ht="28.5" customHeight="1" x14ac:dyDescent="0.25">
      <c r="A17" s="1"/>
      <c r="B17" s="45"/>
      <c r="C17" s="130" t="s">
        <v>59</v>
      </c>
      <c r="D17" s="127">
        <f>D11/D9</f>
        <v>0.91795172393062185</v>
      </c>
      <c r="E17" s="127">
        <f t="shared" ref="E17:H17" si="6">E11/E9</f>
        <v>0.63623244141190272</v>
      </c>
      <c r="F17" s="127">
        <f t="shared" si="6"/>
        <v>1.0389610389610391</v>
      </c>
      <c r="G17" s="127">
        <f t="shared" si="6"/>
        <v>0.94727272727272727</v>
      </c>
      <c r="H17" s="127">
        <f t="shared" si="6"/>
        <v>0.88936787121739458</v>
      </c>
      <c r="I17" s="127"/>
      <c r="J17" s="95"/>
      <c r="K17" s="96"/>
      <c r="L17" s="95"/>
      <c r="M17" s="1"/>
      <c r="N17" s="1"/>
      <c r="O17" s="1"/>
      <c r="AC17" s="1"/>
      <c r="AD17" s="1"/>
      <c r="AE17" s="1"/>
      <c r="AF17" s="1"/>
      <c r="AG17" s="1"/>
      <c r="AH17" s="1"/>
      <c r="AI17" s="1"/>
      <c r="AJ17" s="1"/>
      <c r="AK17" s="1"/>
      <c r="AL17" s="1"/>
      <c r="AM17" s="1"/>
      <c r="AN17" s="1"/>
      <c r="AO17" s="1"/>
      <c r="AP17" s="1"/>
      <c r="AQ17" s="1"/>
      <c r="AR17" s="1"/>
      <c r="AS17" s="1"/>
      <c r="AT17" s="1"/>
    </row>
    <row r="18" spans="1:46" ht="28.5" customHeight="1" x14ac:dyDescent="0.25">
      <c r="A18" s="1"/>
      <c r="B18" s="45"/>
      <c r="C18" s="132" t="s">
        <v>60</v>
      </c>
      <c r="D18" s="133">
        <f>D14/D8</f>
        <v>4.731928480204342</v>
      </c>
      <c r="E18" s="133">
        <f t="shared" ref="E18:H18" si="7">E14/E8</f>
        <v>1.5923783990808118</v>
      </c>
      <c r="F18" s="133"/>
      <c r="G18" s="133"/>
      <c r="H18" s="133">
        <f t="shared" si="7"/>
        <v>1.9684852835606603</v>
      </c>
      <c r="I18" s="133"/>
      <c r="J18" s="95"/>
      <c r="K18" s="96"/>
      <c r="L18" s="95"/>
      <c r="M18" s="1"/>
      <c r="N18" s="1"/>
      <c r="O18" s="1"/>
      <c r="AC18" s="1"/>
      <c r="AD18" s="1"/>
      <c r="AE18" s="1"/>
      <c r="AF18" s="1"/>
      <c r="AG18" s="1"/>
      <c r="AH18" s="1"/>
      <c r="AI18" s="1"/>
      <c r="AJ18" s="1"/>
      <c r="AK18" s="1"/>
      <c r="AL18" s="1"/>
      <c r="AM18" s="1"/>
      <c r="AN18" s="1"/>
      <c r="AO18" s="1"/>
      <c r="AP18" s="1"/>
      <c r="AQ18" s="1"/>
      <c r="AR18" s="1"/>
      <c r="AS18" s="1"/>
      <c r="AT18" s="1"/>
    </row>
    <row r="19" spans="1:46" ht="28.5" customHeight="1" thickBot="1" x14ac:dyDescent="0.3">
      <c r="A19" s="1"/>
      <c r="B19" s="45"/>
      <c r="C19" s="131" t="s">
        <v>61</v>
      </c>
      <c r="D19" s="129">
        <f>D14/D9</f>
        <v>1.9888327772266809</v>
      </c>
      <c r="E19" s="129">
        <f t="shared" ref="E19:H19" si="8">E14/E9</f>
        <v>1.3736634063760025</v>
      </c>
      <c r="F19" s="129">
        <f t="shared" si="8"/>
        <v>1.6883116883116884</v>
      </c>
      <c r="G19" s="129">
        <f t="shared" si="8"/>
        <v>2.0927272727272728</v>
      </c>
      <c r="H19" s="129">
        <f t="shared" si="8"/>
        <v>1.8786962789193573</v>
      </c>
      <c r="I19" s="129"/>
      <c r="J19" s="95"/>
      <c r="K19" s="96"/>
      <c r="L19" s="95"/>
      <c r="M19" s="1"/>
      <c r="N19" s="1"/>
      <c r="O19" s="1"/>
      <c r="AC19" s="1"/>
      <c r="AD19" s="1"/>
      <c r="AE19" s="1"/>
      <c r="AF19" s="1"/>
      <c r="AG19" s="1"/>
      <c r="AH19" s="1"/>
      <c r="AI19" s="1"/>
      <c r="AJ19" s="1"/>
      <c r="AK19" s="1"/>
      <c r="AL19" s="1"/>
      <c r="AM19" s="1"/>
      <c r="AN19" s="1"/>
      <c r="AO19" s="1"/>
      <c r="AP19" s="1"/>
      <c r="AQ19" s="1"/>
      <c r="AR19" s="1"/>
      <c r="AS19" s="1"/>
      <c r="AT19" s="1"/>
    </row>
    <row r="20" spans="1:46" ht="28.5" customHeight="1" x14ac:dyDescent="0.4">
      <c r="A20" s="1"/>
      <c r="B20" s="45"/>
      <c r="C20" s="135" t="s">
        <v>46</v>
      </c>
      <c r="D20" s="191">
        <f>D14/D10</f>
        <v>3.6399449847725709</v>
      </c>
      <c r="E20" s="191">
        <f>E14/E10</f>
        <v>1.2249064608313938</v>
      </c>
      <c r="F20" s="192"/>
      <c r="G20" s="192"/>
      <c r="H20" s="192">
        <f t="shared" ref="H20" si="9">H14/H10</f>
        <v>1.5142194488928156</v>
      </c>
      <c r="I20" s="192"/>
      <c r="J20" s="95"/>
      <c r="K20" s="96"/>
      <c r="L20" s="95"/>
      <c r="M20" s="1"/>
      <c r="N20" s="1"/>
      <c r="O20" s="1"/>
      <c r="AC20" s="1"/>
      <c r="AD20" s="1"/>
      <c r="AE20" s="1"/>
      <c r="AF20" s="1"/>
      <c r="AG20" s="1"/>
      <c r="AH20" s="1"/>
      <c r="AI20" s="1"/>
      <c r="AJ20" s="1"/>
      <c r="AK20" s="1"/>
      <c r="AL20" s="1"/>
      <c r="AM20" s="1"/>
      <c r="AN20" s="1"/>
      <c r="AO20" s="1"/>
      <c r="AP20" s="1"/>
      <c r="AQ20" s="1"/>
      <c r="AR20" s="1"/>
      <c r="AS20" s="1"/>
      <c r="AT20" s="1"/>
    </row>
    <row r="21" spans="1:46" ht="28.5" customHeight="1" thickBot="1" x14ac:dyDescent="0.3">
      <c r="A21" s="1"/>
      <c r="B21" s="45"/>
      <c r="C21" s="134" t="s">
        <v>47</v>
      </c>
      <c r="D21" s="154">
        <f t="shared" ref="D21:H21" si="10">D10-D14</f>
        <v>-2687.2</v>
      </c>
      <c r="E21" s="154">
        <f t="shared" si="10"/>
        <v>-763.39999999999964</v>
      </c>
      <c r="F21" s="154">
        <f t="shared" si="10"/>
        <v>-1.3</v>
      </c>
      <c r="G21" s="154">
        <f t="shared" si="10"/>
        <v>-115.1</v>
      </c>
      <c r="H21" s="154">
        <f t="shared" si="10"/>
        <v>-931.19999999999982</v>
      </c>
      <c r="I21" s="194">
        <v>0</v>
      </c>
      <c r="J21" s="125"/>
      <c r="K21" s="125"/>
      <c r="L21" s="125"/>
      <c r="M21" s="1"/>
      <c r="N21" s="1"/>
      <c r="O21" s="1"/>
      <c r="AC21" s="1"/>
      <c r="AD21" s="1"/>
      <c r="AE21" s="1"/>
      <c r="AF21" s="1"/>
      <c r="AG21" s="1"/>
      <c r="AH21" s="1"/>
      <c r="AI21" s="1"/>
      <c r="AJ21" s="1"/>
      <c r="AK21" s="1"/>
      <c r="AL21" s="1"/>
      <c r="AM21" s="1"/>
      <c r="AN21" s="1"/>
      <c r="AO21" s="1"/>
      <c r="AP21" s="1"/>
      <c r="AQ21" s="1"/>
      <c r="AR21" s="1"/>
      <c r="AS21" s="1"/>
      <c r="AT21" s="1"/>
    </row>
    <row r="22" spans="1:46" ht="31.5" customHeight="1" thickBot="1" x14ac:dyDescent="0.3">
      <c r="A22" s="261" t="s">
        <v>48</v>
      </c>
      <c r="B22" s="262"/>
      <c r="C22" s="263">
        <v>3</v>
      </c>
      <c r="D22" s="233" t="s">
        <v>123</v>
      </c>
      <c r="E22" s="233" t="s">
        <v>123</v>
      </c>
      <c r="F22" s="236" t="s">
        <v>122</v>
      </c>
      <c r="G22" s="75" t="s">
        <v>122</v>
      </c>
      <c r="H22" s="233" t="s">
        <v>123</v>
      </c>
      <c r="I22" s="237"/>
      <c r="J22" s="61"/>
      <c r="K22" s="61"/>
      <c r="L22" s="61"/>
      <c r="M22" s="1"/>
      <c r="O22" s="1"/>
      <c r="Q22" s="151"/>
      <c r="R22" s="151"/>
      <c r="AC22" s="1"/>
      <c r="AD22" s="1"/>
      <c r="AE22" s="1"/>
      <c r="AF22" s="1"/>
      <c r="AG22" s="1"/>
      <c r="AH22" s="1"/>
      <c r="AI22" s="1"/>
      <c r="AJ22" s="1"/>
      <c r="AK22" s="1"/>
      <c r="AL22" s="1"/>
      <c r="AM22" s="1"/>
      <c r="AN22" s="1"/>
      <c r="AO22" s="1"/>
      <c r="AP22" s="1"/>
      <c r="AQ22" s="1"/>
      <c r="AR22" s="1"/>
      <c r="AS22" s="1"/>
      <c r="AT22" s="1"/>
    </row>
    <row r="23" spans="1:46" s="71" customFormat="1" ht="27" thickBot="1" x14ac:dyDescent="0.45">
      <c r="A23" s="160" t="s">
        <v>74</v>
      </c>
      <c r="B23" s="161"/>
      <c r="C23" s="264"/>
      <c r="D23" s="75" t="s">
        <v>102</v>
      </c>
      <c r="E23" s="75" t="s">
        <v>135</v>
      </c>
      <c r="F23" s="212" t="s">
        <v>132</v>
      </c>
      <c r="G23" s="75" t="s">
        <v>132</v>
      </c>
      <c r="H23" s="75" t="s">
        <v>106</v>
      </c>
      <c r="I23" s="212"/>
      <c r="J23" s="158"/>
      <c r="K23" s="77"/>
      <c r="L23" s="77"/>
      <c r="M23" s="156"/>
      <c r="N23" s="156"/>
      <c r="O23" s="156"/>
      <c r="P23" s="157"/>
      <c r="Q23" s="152"/>
      <c r="R23" s="152"/>
    </row>
    <row r="24" spans="1:46" s="71" customFormat="1" ht="27" thickBot="1" x14ac:dyDescent="0.45">
      <c r="A24" s="266" t="s">
        <v>76</v>
      </c>
      <c r="B24" s="267"/>
      <c r="C24" s="264"/>
      <c r="D24" s="75" t="s">
        <v>134</v>
      </c>
      <c r="E24" s="75" t="s">
        <v>103</v>
      </c>
      <c r="F24" s="212"/>
      <c r="G24" s="75"/>
      <c r="H24" s="75" t="s">
        <v>136</v>
      </c>
      <c r="I24" s="212"/>
      <c r="J24" s="153"/>
      <c r="K24" s="153"/>
      <c r="L24" s="153"/>
      <c r="M24" s="156"/>
      <c r="N24" s="156"/>
      <c r="O24" s="156"/>
      <c r="P24" s="157"/>
      <c r="Q24" s="152"/>
      <c r="R24" s="152"/>
    </row>
    <row r="25" spans="1:46" s="71" customFormat="1" ht="27" thickBot="1" x14ac:dyDescent="0.45">
      <c r="A25" s="223"/>
      <c r="B25" s="224"/>
      <c r="C25" s="264"/>
      <c r="D25" s="233"/>
      <c r="E25" s="232" t="s">
        <v>104</v>
      </c>
      <c r="F25" s="234"/>
      <c r="G25" s="233"/>
      <c r="H25" s="233" t="s">
        <v>107</v>
      </c>
      <c r="I25" s="234"/>
      <c r="J25" s="153"/>
      <c r="K25" s="153"/>
      <c r="L25" s="153"/>
      <c r="M25" s="156"/>
      <c r="N25" s="156"/>
      <c r="O25" s="156"/>
      <c r="P25" s="157"/>
      <c r="Q25" s="152"/>
      <c r="R25" s="152"/>
    </row>
    <row r="26" spans="1:46" s="71" customFormat="1" ht="27" thickBot="1" x14ac:dyDescent="0.45">
      <c r="A26" s="268" t="s">
        <v>75</v>
      </c>
      <c r="B26" s="269"/>
      <c r="C26" s="265"/>
      <c r="D26" s="164"/>
      <c r="E26" s="232" t="s">
        <v>105</v>
      </c>
      <c r="F26" s="213"/>
      <c r="G26" s="164"/>
      <c r="H26" s="232" t="s">
        <v>108</v>
      </c>
      <c r="I26" s="213"/>
      <c r="J26" s="153"/>
      <c r="K26" s="153"/>
      <c r="L26" s="153"/>
      <c r="M26" s="70"/>
      <c r="N26" s="70"/>
      <c r="O26" s="70"/>
      <c r="Q26" s="152"/>
      <c r="R26" s="152"/>
    </row>
    <row r="27" spans="1:46" ht="71.25" customHeight="1" thickBot="1" x14ac:dyDescent="0.3">
      <c r="A27" s="277" t="s">
        <v>36</v>
      </c>
      <c r="B27" s="278"/>
      <c r="C27" s="102"/>
      <c r="D27" s="159"/>
      <c r="E27" s="159"/>
      <c r="F27" s="159"/>
      <c r="G27" s="159"/>
      <c r="H27" s="159"/>
      <c r="I27" s="159"/>
      <c r="J27" s="103"/>
      <c r="K27" s="103"/>
      <c r="L27" s="104"/>
      <c r="M27" s="40" t="s">
        <v>66</v>
      </c>
      <c r="N27" s="40" t="s">
        <v>37</v>
      </c>
      <c r="O27" s="40" t="s">
        <v>67</v>
      </c>
      <c r="P27" s="81" t="s">
        <v>68</v>
      </c>
      <c r="Q27" s="151"/>
      <c r="R27" s="151"/>
      <c r="AC27" s="1"/>
      <c r="AD27" s="1"/>
      <c r="AE27" s="1"/>
      <c r="AF27" s="1"/>
      <c r="AG27" s="1"/>
      <c r="AH27" s="1"/>
      <c r="AI27" s="1"/>
      <c r="AJ27" s="1"/>
      <c r="AK27" s="1"/>
      <c r="AL27" s="1"/>
      <c r="AM27" s="1"/>
      <c r="AN27" s="1"/>
      <c r="AO27" s="1"/>
      <c r="AP27" s="1"/>
      <c r="AQ27" s="1"/>
      <c r="AR27" s="1"/>
      <c r="AS27" s="1"/>
      <c r="AT27" s="1"/>
    </row>
    <row r="28" spans="1:46" ht="63" customHeight="1" x14ac:dyDescent="0.25">
      <c r="A28" s="79"/>
      <c r="B28" s="80"/>
      <c r="C28" s="101" t="s">
        <v>72</v>
      </c>
      <c r="D28" s="67" t="s">
        <v>28</v>
      </c>
      <c r="E28" s="1"/>
      <c r="F28" s="1"/>
      <c r="G28" s="1"/>
      <c r="H28" s="1"/>
      <c r="I28" s="1"/>
      <c r="J28" s="1"/>
      <c r="K28" s="1"/>
      <c r="L28" s="1"/>
      <c r="M28" s="10"/>
      <c r="N28" s="9"/>
      <c r="O28" s="11"/>
      <c r="P28" s="10"/>
      <c r="Q28" s="276"/>
      <c r="R28" s="276"/>
      <c r="AC28" s="1"/>
      <c r="AD28" s="1"/>
      <c r="AE28" s="1"/>
      <c r="AF28" s="1"/>
      <c r="AG28" s="1"/>
      <c r="AH28" s="1"/>
      <c r="AI28" s="1"/>
      <c r="AJ28" s="1"/>
      <c r="AK28" s="1"/>
      <c r="AL28" s="1"/>
      <c r="AM28" s="1"/>
      <c r="AN28" s="1"/>
      <c r="AO28" s="1"/>
      <c r="AP28" s="1"/>
      <c r="AQ28" s="1"/>
      <c r="AR28" s="1"/>
      <c r="AS28" s="1"/>
      <c r="AT28" s="1"/>
    </row>
    <row r="29" spans="1:46" ht="45.75" customHeight="1" x14ac:dyDescent="0.25">
      <c r="A29" s="279" t="s">
        <v>13</v>
      </c>
      <c r="B29" s="280"/>
      <c r="C29" s="54" t="s">
        <v>71</v>
      </c>
      <c r="D29" s="174" t="s">
        <v>145</v>
      </c>
      <c r="E29" s="174" t="s">
        <v>145</v>
      </c>
      <c r="F29" s="214" t="s">
        <v>121</v>
      </c>
      <c r="G29" s="174" t="s">
        <v>145</v>
      </c>
      <c r="H29" s="174" t="s">
        <v>145</v>
      </c>
      <c r="I29" s="214" t="s">
        <v>121</v>
      </c>
      <c r="J29" s="39"/>
      <c r="K29" s="75"/>
      <c r="L29" s="39"/>
      <c r="M29" s="3" t="s">
        <v>174</v>
      </c>
      <c r="N29" s="142" t="s">
        <v>259</v>
      </c>
      <c r="O29" s="258" t="s">
        <v>258</v>
      </c>
      <c r="P29" s="249" t="s">
        <v>177</v>
      </c>
      <c r="Q29" s="151"/>
      <c r="R29" s="151"/>
      <c r="AC29" s="1"/>
      <c r="AD29" s="1"/>
      <c r="AE29" s="1"/>
      <c r="AF29" s="1"/>
      <c r="AG29" s="1"/>
      <c r="AH29" s="1"/>
      <c r="AI29" s="1"/>
      <c r="AJ29" s="1"/>
      <c r="AK29" s="1"/>
      <c r="AL29" s="1"/>
      <c r="AM29" s="1"/>
      <c r="AN29" s="1"/>
      <c r="AO29" s="1"/>
      <c r="AP29" s="1"/>
      <c r="AQ29" s="1"/>
      <c r="AR29" s="1"/>
      <c r="AS29" s="1"/>
      <c r="AT29" s="1"/>
    </row>
    <row r="30" spans="1:46" ht="45" x14ac:dyDescent="0.25">
      <c r="A30" s="281"/>
      <c r="B30" s="280"/>
      <c r="C30" s="55" t="s">
        <v>69</v>
      </c>
      <c r="D30" s="174" t="s">
        <v>155</v>
      </c>
      <c r="E30" s="174" t="s">
        <v>155</v>
      </c>
      <c r="F30" s="214" t="s">
        <v>121</v>
      </c>
      <c r="G30" s="174" t="s">
        <v>155</v>
      </c>
      <c r="H30" s="174" t="s">
        <v>155</v>
      </c>
      <c r="I30" s="214" t="s">
        <v>121</v>
      </c>
      <c r="J30" s="33"/>
      <c r="K30" s="75"/>
      <c r="L30" s="33"/>
      <c r="M30" s="3" t="s">
        <v>121</v>
      </c>
      <c r="N30" s="142" t="s">
        <v>208</v>
      </c>
      <c r="O30" s="195" t="s">
        <v>207</v>
      </c>
      <c r="P30" s="249" t="s">
        <v>177</v>
      </c>
      <c r="Q30" s="276"/>
      <c r="R30" s="276"/>
      <c r="AC30" s="1"/>
      <c r="AD30" s="1"/>
      <c r="AE30" s="1"/>
      <c r="AF30" s="1"/>
      <c r="AG30" s="1"/>
      <c r="AH30" s="1"/>
      <c r="AI30" s="1"/>
      <c r="AJ30" s="1"/>
      <c r="AK30" s="1"/>
      <c r="AL30" s="1"/>
      <c r="AM30" s="1"/>
      <c r="AN30" s="1"/>
      <c r="AO30" s="1"/>
      <c r="AP30" s="1"/>
      <c r="AQ30" s="1"/>
      <c r="AR30" s="1"/>
      <c r="AS30" s="1"/>
      <c r="AT30" s="1"/>
    </row>
    <row r="31" spans="1:46" ht="26.25" x14ac:dyDescent="0.25">
      <c r="A31" s="281"/>
      <c r="B31" s="280"/>
      <c r="C31" s="54" t="s">
        <v>70</v>
      </c>
      <c r="D31" s="174" t="s">
        <v>155</v>
      </c>
      <c r="E31" s="174" t="s">
        <v>155</v>
      </c>
      <c r="F31" s="214" t="s">
        <v>121</v>
      </c>
      <c r="G31" s="174" t="s">
        <v>155</v>
      </c>
      <c r="H31" s="174" t="s">
        <v>155</v>
      </c>
      <c r="I31" s="214" t="s">
        <v>121</v>
      </c>
      <c r="J31" s="34"/>
      <c r="K31" s="76"/>
      <c r="L31" s="34"/>
      <c r="M31" s="3" t="s">
        <v>121</v>
      </c>
      <c r="N31" s="3" t="s">
        <v>188</v>
      </c>
      <c r="O31" s="196" t="s">
        <v>267</v>
      </c>
      <c r="P31" s="249" t="s">
        <v>21</v>
      </c>
      <c r="Q31" s="151"/>
      <c r="R31" s="151"/>
      <c r="AC31" s="1"/>
      <c r="AD31" s="1"/>
      <c r="AE31" s="1"/>
      <c r="AF31" s="1"/>
      <c r="AG31" s="1"/>
      <c r="AH31" s="1"/>
      <c r="AI31" s="1"/>
      <c r="AJ31" s="1"/>
      <c r="AK31" s="1"/>
      <c r="AL31" s="1"/>
      <c r="AM31" s="1"/>
      <c r="AN31" s="1"/>
      <c r="AO31" s="1"/>
      <c r="AP31" s="1"/>
      <c r="AQ31" s="1"/>
      <c r="AR31" s="1"/>
      <c r="AS31" s="1"/>
      <c r="AT31" s="1"/>
    </row>
    <row r="32" spans="1:46" ht="21.75" customHeight="1" x14ac:dyDescent="0.25">
      <c r="A32" s="1"/>
      <c r="B32" s="1"/>
      <c r="D32" s="4"/>
      <c r="E32" s="4"/>
      <c r="F32" s="7"/>
      <c r="G32" s="4"/>
      <c r="H32" s="4"/>
      <c r="I32" s="7"/>
      <c r="J32" s="4"/>
      <c r="K32" s="7"/>
      <c r="L32" s="4"/>
      <c r="M32" s="5"/>
      <c r="N32" s="5"/>
      <c r="O32" s="6"/>
      <c r="P32" s="204"/>
      <c r="Q32" s="151"/>
      <c r="R32" s="151"/>
      <c r="AC32" s="1"/>
      <c r="AD32" s="1"/>
      <c r="AE32" s="1"/>
      <c r="AF32" s="1"/>
      <c r="AG32" s="1"/>
      <c r="AH32" s="1"/>
      <c r="AI32" s="1"/>
      <c r="AJ32" s="1"/>
      <c r="AK32" s="1"/>
      <c r="AL32" s="1"/>
      <c r="AM32" s="1"/>
      <c r="AN32" s="1"/>
      <c r="AO32" s="1"/>
      <c r="AP32" s="1"/>
      <c r="AQ32" s="1"/>
      <c r="AR32" s="1"/>
      <c r="AS32" s="1"/>
      <c r="AT32" s="1"/>
    </row>
    <row r="33" spans="1:46" ht="34.5" x14ac:dyDescent="0.25">
      <c r="A33" s="1"/>
      <c r="B33" s="1"/>
      <c r="C33" s="74" t="s">
        <v>73</v>
      </c>
      <c r="D33" s="67" t="s">
        <v>28</v>
      </c>
      <c r="E33" s="67"/>
      <c r="F33" s="9"/>
      <c r="G33" s="67"/>
      <c r="H33" s="67"/>
      <c r="I33" s="9"/>
      <c r="J33" s="1"/>
      <c r="L33" s="1"/>
      <c r="M33" s="10"/>
      <c r="N33" s="10"/>
      <c r="O33" s="11"/>
      <c r="P33" s="204"/>
      <c r="Q33" s="276"/>
      <c r="R33" s="276"/>
      <c r="AC33" s="1"/>
      <c r="AD33" s="1"/>
      <c r="AE33" s="1"/>
      <c r="AF33" s="1"/>
      <c r="AG33" s="1"/>
      <c r="AH33" s="1"/>
      <c r="AI33" s="1"/>
      <c r="AJ33" s="1"/>
      <c r="AK33" s="1"/>
      <c r="AL33" s="1"/>
      <c r="AM33" s="1"/>
      <c r="AN33" s="1"/>
      <c r="AO33" s="1"/>
      <c r="AP33" s="1"/>
      <c r="AQ33" s="1"/>
      <c r="AR33" s="1"/>
      <c r="AS33" s="1"/>
      <c r="AT33" s="1"/>
    </row>
    <row r="34" spans="1:46" ht="60" customHeight="1" x14ac:dyDescent="0.25">
      <c r="A34" s="288" t="s">
        <v>7</v>
      </c>
      <c r="B34" s="289"/>
      <c r="C34" s="179" t="s">
        <v>80</v>
      </c>
      <c r="D34" s="218" t="s">
        <v>145</v>
      </c>
      <c r="E34" s="218" t="s">
        <v>145</v>
      </c>
      <c r="F34" s="214" t="s">
        <v>121</v>
      </c>
      <c r="G34" s="218" t="s">
        <v>145</v>
      </c>
      <c r="H34" s="218" t="s">
        <v>145</v>
      </c>
      <c r="I34" s="214" t="s">
        <v>121</v>
      </c>
      <c r="J34" s="25"/>
      <c r="K34" s="75"/>
      <c r="L34" s="25"/>
      <c r="M34" s="142" t="s">
        <v>174</v>
      </c>
      <c r="N34" s="28" t="s">
        <v>161</v>
      </c>
      <c r="O34" s="195" t="s">
        <v>209</v>
      </c>
      <c r="P34" s="249" t="s">
        <v>177</v>
      </c>
      <c r="Q34" s="151"/>
      <c r="R34" s="151"/>
      <c r="AC34" s="1"/>
      <c r="AD34" s="1"/>
      <c r="AE34" s="1"/>
      <c r="AF34" s="1"/>
      <c r="AG34" s="1"/>
      <c r="AH34" s="1"/>
      <c r="AI34" s="1"/>
      <c r="AJ34" s="1"/>
      <c r="AK34" s="1"/>
      <c r="AL34" s="1"/>
      <c r="AM34" s="1"/>
      <c r="AN34" s="1"/>
      <c r="AO34" s="1"/>
      <c r="AP34" s="1"/>
      <c r="AQ34" s="1"/>
      <c r="AR34" s="1"/>
      <c r="AS34" s="1"/>
      <c r="AT34" s="1"/>
    </row>
    <row r="35" spans="1:46" ht="41.1" customHeight="1" x14ac:dyDescent="0.25">
      <c r="A35" s="288"/>
      <c r="B35" s="289"/>
      <c r="C35" s="179" t="s">
        <v>81</v>
      </c>
      <c r="D35" s="218" t="s">
        <v>152</v>
      </c>
      <c r="E35" s="218" t="s">
        <v>152</v>
      </c>
      <c r="F35" s="214" t="s">
        <v>121</v>
      </c>
      <c r="G35" s="218" t="s">
        <v>152</v>
      </c>
      <c r="H35" s="218" t="s">
        <v>152</v>
      </c>
      <c r="I35" s="214" t="s">
        <v>121</v>
      </c>
      <c r="J35" s="35"/>
      <c r="K35" s="75"/>
      <c r="L35" s="35"/>
      <c r="M35" s="142" t="s">
        <v>121</v>
      </c>
      <c r="N35" s="3" t="s">
        <v>121</v>
      </c>
      <c r="O35" s="290" t="s">
        <v>160</v>
      </c>
      <c r="P35" s="249" t="s">
        <v>181</v>
      </c>
      <c r="Q35" s="151"/>
      <c r="R35" s="151"/>
      <c r="AC35" s="1"/>
      <c r="AD35" s="1"/>
      <c r="AE35" s="1"/>
      <c r="AF35" s="1"/>
      <c r="AG35" s="1"/>
      <c r="AH35" s="1"/>
      <c r="AI35" s="1"/>
      <c r="AJ35" s="1"/>
      <c r="AK35" s="1"/>
      <c r="AL35" s="1"/>
      <c r="AM35" s="1"/>
      <c r="AN35" s="1"/>
      <c r="AO35" s="1"/>
      <c r="AP35" s="1"/>
      <c r="AQ35" s="1"/>
      <c r="AR35" s="1"/>
      <c r="AS35" s="1"/>
      <c r="AT35" s="1"/>
    </row>
    <row r="36" spans="1:46" ht="45" x14ac:dyDescent="0.25">
      <c r="A36" s="288"/>
      <c r="B36" s="289"/>
      <c r="C36" s="180" t="s">
        <v>79</v>
      </c>
      <c r="D36" s="218" t="s">
        <v>155</v>
      </c>
      <c r="E36" s="218" t="s">
        <v>155</v>
      </c>
      <c r="F36" s="214" t="s">
        <v>121</v>
      </c>
      <c r="G36" s="218" t="s">
        <v>155</v>
      </c>
      <c r="H36" s="218" t="s">
        <v>155</v>
      </c>
      <c r="I36" s="214" t="s">
        <v>121</v>
      </c>
      <c r="J36" s="26"/>
      <c r="K36" s="76"/>
      <c r="L36" s="26"/>
      <c r="M36" s="142" t="s">
        <v>174</v>
      </c>
      <c r="N36" s="172" t="s">
        <v>210</v>
      </c>
      <c r="O36" s="291"/>
      <c r="P36" s="249" t="s">
        <v>177</v>
      </c>
      <c r="Q36" s="151"/>
      <c r="R36" s="151"/>
      <c r="AC36" s="1"/>
      <c r="AD36" s="1"/>
      <c r="AE36" s="1"/>
      <c r="AF36" s="1"/>
      <c r="AG36" s="1"/>
      <c r="AH36" s="1"/>
      <c r="AI36" s="1"/>
      <c r="AJ36" s="1"/>
      <c r="AK36" s="1"/>
      <c r="AL36" s="1"/>
      <c r="AM36" s="1"/>
      <c r="AN36" s="1"/>
      <c r="AO36" s="1"/>
      <c r="AP36" s="1"/>
      <c r="AQ36" s="1"/>
      <c r="AR36" s="1"/>
      <c r="AS36" s="1"/>
      <c r="AT36" s="1"/>
    </row>
    <row r="37" spans="1:46" ht="64.150000000000006" customHeight="1" x14ac:dyDescent="0.25">
      <c r="A37" s="288"/>
      <c r="B37" s="289"/>
      <c r="C37" s="182" t="s">
        <v>78</v>
      </c>
      <c r="D37" s="218" t="s">
        <v>155</v>
      </c>
      <c r="E37" s="218" t="s">
        <v>155</v>
      </c>
      <c r="F37" s="214" t="s">
        <v>121</v>
      </c>
      <c r="G37" s="218" t="s">
        <v>155</v>
      </c>
      <c r="H37" s="218" t="s">
        <v>155</v>
      </c>
      <c r="I37" s="214" t="s">
        <v>121</v>
      </c>
      <c r="J37" s="26"/>
      <c r="K37" s="75"/>
      <c r="L37" s="26"/>
      <c r="M37" s="3" t="s">
        <v>121</v>
      </c>
      <c r="N37" s="172" t="s">
        <v>162</v>
      </c>
      <c r="O37" s="292"/>
      <c r="P37" s="249" t="s">
        <v>177</v>
      </c>
      <c r="Q37" s="151"/>
      <c r="R37" s="151"/>
      <c r="AC37" s="1"/>
      <c r="AD37" s="1"/>
      <c r="AE37" s="1"/>
      <c r="AF37" s="1"/>
      <c r="AG37" s="1"/>
      <c r="AH37" s="1"/>
      <c r="AI37" s="1"/>
      <c r="AJ37" s="1"/>
      <c r="AK37" s="1"/>
      <c r="AL37" s="1"/>
      <c r="AM37" s="1"/>
      <c r="AN37" s="1"/>
      <c r="AO37" s="1"/>
      <c r="AP37" s="1"/>
      <c r="AQ37" s="1"/>
      <c r="AR37" s="1"/>
      <c r="AS37" s="1"/>
      <c r="AT37" s="1"/>
    </row>
    <row r="38" spans="1:46" ht="39" customHeight="1" x14ac:dyDescent="0.25">
      <c r="A38" s="288"/>
      <c r="B38" s="289"/>
      <c r="C38" s="181" t="s">
        <v>77</v>
      </c>
      <c r="D38" s="218" t="s">
        <v>155</v>
      </c>
      <c r="E38" s="218" t="s">
        <v>155</v>
      </c>
      <c r="F38" s="214" t="s">
        <v>121</v>
      </c>
      <c r="G38" s="218" t="s">
        <v>155</v>
      </c>
      <c r="H38" s="218" t="s">
        <v>155</v>
      </c>
      <c r="I38" s="214" t="s">
        <v>121</v>
      </c>
      <c r="J38" s="27"/>
      <c r="K38" s="75"/>
      <c r="L38" s="27"/>
      <c r="M38" s="3" t="s">
        <v>211</v>
      </c>
      <c r="N38" s="142" t="s">
        <v>212</v>
      </c>
      <c r="O38" s="195" t="s">
        <v>213</v>
      </c>
      <c r="P38" s="249" t="s">
        <v>177</v>
      </c>
      <c r="Q38" s="151"/>
      <c r="R38" s="151"/>
      <c r="AC38" s="1"/>
      <c r="AD38" s="1"/>
      <c r="AE38" s="1"/>
      <c r="AF38" s="1"/>
      <c r="AG38" s="1"/>
      <c r="AH38" s="1"/>
      <c r="AI38" s="1"/>
      <c r="AJ38" s="1"/>
      <c r="AK38" s="1"/>
      <c r="AL38" s="1"/>
      <c r="AM38" s="1"/>
      <c r="AN38" s="1"/>
      <c r="AO38" s="1"/>
      <c r="AP38" s="1"/>
      <c r="AQ38" s="1"/>
      <c r="AR38" s="1"/>
      <c r="AS38" s="1"/>
      <c r="AT38" s="1"/>
    </row>
    <row r="39" spans="1:46" ht="33.75" x14ac:dyDescent="0.25">
      <c r="A39" s="203"/>
      <c r="B39" s="165"/>
      <c r="C39" s="78"/>
      <c r="D39" s="167"/>
      <c r="E39" s="167"/>
      <c r="F39" s="168"/>
      <c r="G39" s="167"/>
      <c r="H39" s="167"/>
      <c r="I39" s="168"/>
      <c r="J39" s="166"/>
      <c r="K39" s="155"/>
      <c r="L39" s="166"/>
      <c r="M39" s="169"/>
      <c r="N39" s="169"/>
      <c r="O39" s="170"/>
      <c r="P39" s="205"/>
      <c r="Q39" s="151"/>
      <c r="R39" s="151"/>
      <c r="AC39" s="1"/>
      <c r="AD39" s="1"/>
      <c r="AE39" s="1"/>
      <c r="AF39" s="1"/>
      <c r="AG39" s="1"/>
      <c r="AH39" s="1"/>
      <c r="AI39" s="1"/>
      <c r="AJ39" s="1"/>
      <c r="AK39" s="1"/>
      <c r="AL39" s="1"/>
      <c r="AM39" s="1"/>
      <c r="AN39" s="1"/>
      <c r="AO39" s="1"/>
      <c r="AP39" s="1"/>
      <c r="AQ39" s="1"/>
      <c r="AR39" s="1"/>
      <c r="AS39" s="1"/>
      <c r="AT39" s="1"/>
    </row>
    <row r="40" spans="1:46" ht="21" x14ac:dyDescent="0.25">
      <c r="A40" s="1"/>
      <c r="B40" s="1"/>
      <c r="C40" s="8"/>
      <c r="D40" s="67" t="s">
        <v>41</v>
      </c>
      <c r="E40" s="67"/>
      <c r="F40" s="6"/>
      <c r="G40" s="67"/>
      <c r="H40" s="67"/>
      <c r="I40" s="6"/>
      <c r="J40" s="8"/>
      <c r="L40" s="8"/>
      <c r="M40" s="5"/>
      <c r="N40" s="5"/>
      <c r="O40" s="5"/>
      <c r="P40" s="204"/>
      <c r="Q40" s="151"/>
      <c r="R40" s="151"/>
      <c r="AC40" s="1"/>
      <c r="AD40" s="1"/>
      <c r="AE40" s="1"/>
      <c r="AF40" s="1"/>
      <c r="AG40" s="1"/>
      <c r="AH40" s="1"/>
      <c r="AI40" s="1"/>
      <c r="AJ40" s="1"/>
      <c r="AK40" s="1"/>
      <c r="AL40" s="1"/>
      <c r="AM40" s="1"/>
      <c r="AN40" s="1"/>
      <c r="AO40" s="1"/>
      <c r="AP40" s="1"/>
      <c r="AQ40" s="1"/>
      <c r="AR40" s="1"/>
      <c r="AS40" s="1"/>
      <c r="AT40" s="1"/>
    </row>
    <row r="41" spans="1:46" ht="21" x14ac:dyDescent="0.25">
      <c r="A41" s="288" t="s">
        <v>3</v>
      </c>
      <c r="B41" s="289"/>
      <c r="C41" s="58" t="s">
        <v>4</v>
      </c>
      <c r="D41" s="218" t="s">
        <v>152</v>
      </c>
      <c r="E41" s="218" t="s">
        <v>152</v>
      </c>
      <c r="F41" s="214" t="s">
        <v>121</v>
      </c>
      <c r="G41" s="218" t="s">
        <v>152</v>
      </c>
      <c r="H41" s="218" t="s">
        <v>152</v>
      </c>
      <c r="I41" s="214" t="s">
        <v>121</v>
      </c>
      <c r="J41" s="145"/>
      <c r="K41" s="146"/>
      <c r="L41" s="145"/>
      <c r="M41" s="3" t="s">
        <v>121</v>
      </c>
      <c r="N41" s="28" t="s">
        <v>121</v>
      </c>
      <c r="O41" s="196" t="s">
        <v>214</v>
      </c>
      <c r="P41" s="250" t="s">
        <v>181</v>
      </c>
      <c r="Q41"/>
      <c r="R41" s="151"/>
      <c r="AC41" s="1"/>
      <c r="AD41" s="1"/>
      <c r="AE41" s="1"/>
      <c r="AF41" s="1"/>
      <c r="AG41" s="1"/>
      <c r="AH41" s="1"/>
      <c r="AI41" s="1"/>
      <c r="AJ41" s="1"/>
      <c r="AK41" s="1"/>
      <c r="AL41" s="1"/>
      <c r="AM41" s="1"/>
      <c r="AN41" s="1"/>
      <c r="AO41" s="1"/>
      <c r="AP41" s="1"/>
      <c r="AQ41" s="1"/>
      <c r="AR41" s="1"/>
      <c r="AS41" s="1"/>
      <c r="AT41" s="1"/>
    </row>
    <row r="42" spans="1:46" ht="30" x14ac:dyDescent="0.25">
      <c r="A42" s="288"/>
      <c r="B42" s="289"/>
      <c r="C42" s="78" t="s">
        <v>10</v>
      </c>
      <c r="D42" s="218" t="s">
        <v>155</v>
      </c>
      <c r="E42" s="218" t="s">
        <v>155</v>
      </c>
      <c r="F42" s="214" t="s">
        <v>121</v>
      </c>
      <c r="G42" s="218" t="s">
        <v>155</v>
      </c>
      <c r="H42" s="218" t="s">
        <v>155</v>
      </c>
      <c r="I42" s="214" t="s">
        <v>121</v>
      </c>
      <c r="J42" s="145"/>
      <c r="K42" s="146"/>
      <c r="L42" s="145"/>
      <c r="M42" s="142" t="s">
        <v>174</v>
      </c>
      <c r="N42" s="172" t="s">
        <v>158</v>
      </c>
      <c r="O42" s="196" t="s">
        <v>215</v>
      </c>
      <c r="P42" s="249" t="s">
        <v>24</v>
      </c>
      <c r="Q42"/>
      <c r="R42" s="151"/>
      <c r="AC42" s="1"/>
      <c r="AD42" s="1"/>
      <c r="AE42" s="1"/>
      <c r="AF42" s="1"/>
      <c r="AG42" s="1"/>
      <c r="AH42" s="1"/>
      <c r="AI42" s="1"/>
      <c r="AJ42" s="1"/>
      <c r="AK42" s="1"/>
      <c r="AL42" s="1"/>
      <c r="AM42" s="1"/>
      <c r="AN42" s="1"/>
      <c r="AO42" s="1"/>
      <c r="AP42" s="1"/>
      <c r="AQ42" s="1"/>
      <c r="AR42" s="1"/>
      <c r="AS42" s="1"/>
      <c r="AT42" s="1"/>
    </row>
    <row r="43" spans="1:46" ht="21" x14ac:dyDescent="0.25">
      <c r="A43" s="288"/>
      <c r="B43" s="289"/>
      <c r="C43" s="58" t="str">
        <f>C59</f>
        <v>Others Quota</v>
      </c>
      <c r="D43" s="218" t="s">
        <v>152</v>
      </c>
      <c r="E43" s="218" t="s">
        <v>152</v>
      </c>
      <c r="F43" s="214" t="s">
        <v>121</v>
      </c>
      <c r="G43" s="218" t="s">
        <v>152</v>
      </c>
      <c r="H43" s="218" t="s">
        <v>152</v>
      </c>
      <c r="I43" s="214" t="s">
        <v>121</v>
      </c>
      <c r="J43" s="145"/>
      <c r="K43" s="147"/>
      <c r="L43" s="145"/>
      <c r="M43" s="3" t="s">
        <v>121</v>
      </c>
      <c r="N43" s="3" t="s">
        <v>121</v>
      </c>
      <c r="O43" s="196" t="s">
        <v>216</v>
      </c>
      <c r="P43" s="249" t="s">
        <v>181</v>
      </c>
      <c r="Q43" s="151"/>
      <c r="R43" s="151"/>
      <c r="AC43" s="1"/>
      <c r="AD43" s="1"/>
      <c r="AE43" s="1"/>
      <c r="AF43" s="1"/>
      <c r="AG43" s="1"/>
      <c r="AH43" s="1"/>
      <c r="AI43" s="1"/>
      <c r="AJ43" s="1"/>
      <c r="AK43" s="1"/>
      <c r="AL43" s="1"/>
      <c r="AM43" s="1"/>
      <c r="AN43" s="1"/>
      <c r="AO43" s="1"/>
      <c r="AP43" s="1"/>
      <c r="AQ43" s="1"/>
      <c r="AR43" s="1"/>
      <c r="AS43" s="1"/>
      <c r="AT43" s="1"/>
    </row>
    <row r="44" spans="1:46" ht="21" x14ac:dyDescent="0.25">
      <c r="A44" s="288"/>
      <c r="B44" s="289"/>
      <c r="C44" s="251" t="s">
        <v>87</v>
      </c>
      <c r="D44" s="218" t="s">
        <v>152</v>
      </c>
      <c r="E44" s="218" t="s">
        <v>152</v>
      </c>
      <c r="F44" s="214" t="s">
        <v>121</v>
      </c>
      <c r="G44" s="218" t="s">
        <v>152</v>
      </c>
      <c r="H44" s="218" t="s">
        <v>152</v>
      </c>
      <c r="I44" s="214" t="s">
        <v>121</v>
      </c>
      <c r="J44" s="145"/>
      <c r="K44" s="147"/>
      <c r="L44" s="145"/>
      <c r="M44" s="3" t="s">
        <v>121</v>
      </c>
      <c r="N44" s="3" t="s">
        <v>121</v>
      </c>
      <c r="O44" s="196" t="s">
        <v>216</v>
      </c>
      <c r="P44" s="200" t="s">
        <v>181</v>
      </c>
      <c r="Q44" s="151"/>
      <c r="R44" s="151"/>
      <c r="AC44" s="1"/>
      <c r="AD44" s="1"/>
      <c r="AE44" s="1"/>
      <c r="AF44" s="1"/>
      <c r="AG44" s="1"/>
      <c r="AH44" s="1"/>
      <c r="AI44" s="1"/>
      <c r="AJ44" s="1"/>
      <c r="AK44" s="1"/>
      <c r="AL44" s="1"/>
      <c r="AM44" s="1"/>
      <c r="AN44" s="1"/>
      <c r="AO44" s="1"/>
      <c r="AP44" s="1"/>
      <c r="AQ44" s="1"/>
      <c r="AR44" s="1"/>
      <c r="AS44" s="1"/>
      <c r="AT44" s="1"/>
    </row>
    <row r="45" spans="1:46" ht="21" customHeight="1" x14ac:dyDescent="0.25">
      <c r="A45" s="288"/>
      <c r="B45" s="289"/>
      <c r="C45" s="59" t="str">
        <f>C60</f>
        <v>Remove TAC</v>
      </c>
      <c r="D45" s="218" t="s">
        <v>152</v>
      </c>
      <c r="E45" s="218" t="s">
        <v>152</v>
      </c>
      <c r="F45" s="214" t="s">
        <v>121</v>
      </c>
      <c r="G45" s="218" t="s">
        <v>152</v>
      </c>
      <c r="H45" s="218" t="s">
        <v>152</v>
      </c>
      <c r="I45" s="214" t="s">
        <v>121</v>
      </c>
      <c r="J45" s="145"/>
      <c r="K45" s="146"/>
      <c r="L45" s="145"/>
      <c r="M45" s="3" t="s">
        <v>121</v>
      </c>
      <c r="N45" s="3" t="s">
        <v>121</v>
      </c>
      <c r="O45" s="196" t="s">
        <v>216</v>
      </c>
      <c r="P45" s="249" t="s">
        <v>181</v>
      </c>
      <c r="Q45" s="151"/>
      <c r="R45" s="151"/>
      <c r="AC45" s="1"/>
      <c r="AD45" s="1"/>
      <c r="AE45" s="1"/>
      <c r="AF45" s="1"/>
      <c r="AG45" s="1"/>
      <c r="AH45" s="1"/>
      <c r="AI45" s="1"/>
      <c r="AJ45" s="1"/>
      <c r="AK45" s="1"/>
      <c r="AL45" s="1"/>
      <c r="AM45" s="1"/>
      <c r="AN45" s="1"/>
      <c r="AO45" s="1"/>
      <c r="AP45" s="1"/>
      <c r="AQ45" s="1"/>
      <c r="AR45" s="1"/>
      <c r="AS45" s="1"/>
      <c r="AT45" s="1"/>
    </row>
    <row r="46" spans="1:46" ht="45" x14ac:dyDescent="0.25">
      <c r="A46" s="288"/>
      <c r="B46" s="289"/>
      <c r="C46" s="59" t="s">
        <v>189</v>
      </c>
      <c r="D46" s="218" t="s">
        <v>155</v>
      </c>
      <c r="E46" s="218" t="s">
        <v>155</v>
      </c>
      <c r="F46" s="214" t="s">
        <v>121</v>
      </c>
      <c r="G46" s="218" t="s">
        <v>155</v>
      </c>
      <c r="H46" s="218" t="s">
        <v>155</v>
      </c>
      <c r="I46" s="214" t="s">
        <v>121</v>
      </c>
      <c r="J46" s="145"/>
      <c r="K46" s="146"/>
      <c r="L46" s="145"/>
      <c r="M46" s="3" t="s">
        <v>121</v>
      </c>
      <c r="N46" s="172" t="s">
        <v>218</v>
      </c>
      <c r="O46" s="196" t="s">
        <v>219</v>
      </c>
      <c r="P46" s="195" t="s">
        <v>266</v>
      </c>
      <c r="Q46" s="151"/>
      <c r="R46" s="151"/>
      <c r="AC46" s="1"/>
      <c r="AD46" s="1"/>
      <c r="AE46" s="1"/>
      <c r="AF46" s="1"/>
      <c r="AG46" s="1"/>
      <c r="AH46" s="1"/>
      <c r="AI46" s="1"/>
      <c r="AJ46" s="1"/>
      <c r="AK46" s="1"/>
      <c r="AL46" s="1"/>
      <c r="AM46" s="1"/>
      <c r="AN46" s="1"/>
      <c r="AO46" s="1"/>
      <c r="AP46" s="1"/>
      <c r="AQ46" s="1"/>
      <c r="AR46" s="1"/>
      <c r="AS46" s="1"/>
      <c r="AT46" s="1"/>
    </row>
    <row r="47" spans="1:46" ht="30" x14ac:dyDescent="0.25">
      <c r="A47" s="288"/>
      <c r="B47" s="289"/>
      <c r="C47" s="58" t="str">
        <f t="shared" ref="C47" si="11">C61</f>
        <v xml:space="preserve">Merge TAC regions </v>
      </c>
      <c r="D47" s="173" t="s">
        <v>152</v>
      </c>
      <c r="E47" s="173" t="s">
        <v>152</v>
      </c>
      <c r="F47" s="214" t="s">
        <v>121</v>
      </c>
      <c r="G47" s="173" t="s">
        <v>152</v>
      </c>
      <c r="H47" s="173" t="s">
        <v>152</v>
      </c>
      <c r="I47" s="214" t="s">
        <v>121</v>
      </c>
      <c r="J47" s="145"/>
      <c r="K47" s="146"/>
      <c r="L47" s="145"/>
      <c r="M47" s="3" t="s">
        <v>121</v>
      </c>
      <c r="N47" s="142" t="s">
        <v>217</v>
      </c>
      <c r="O47" s="196" t="s">
        <v>167</v>
      </c>
      <c r="P47" s="249" t="s">
        <v>181</v>
      </c>
      <c r="Q47" s="151"/>
      <c r="R47" s="151"/>
      <c r="AC47" s="1"/>
      <c r="AD47" s="1"/>
      <c r="AE47" s="1"/>
      <c r="AF47" s="1"/>
      <c r="AG47" s="1"/>
      <c r="AH47" s="1"/>
      <c r="AI47" s="1"/>
      <c r="AJ47" s="1"/>
      <c r="AK47" s="1"/>
      <c r="AL47" s="1"/>
      <c r="AM47" s="1"/>
      <c r="AN47" s="1"/>
      <c r="AO47" s="1"/>
      <c r="AP47" s="1"/>
      <c r="AQ47" s="1"/>
      <c r="AR47" s="1"/>
      <c r="AS47" s="1"/>
      <c r="AT47" s="1"/>
    </row>
    <row r="48" spans="1:46" ht="21" customHeight="1" x14ac:dyDescent="0.25">
      <c r="A48" s="1"/>
      <c r="B48" s="1"/>
      <c r="C48" s="1"/>
      <c r="D48" s="1"/>
      <c r="E48" s="1"/>
      <c r="F48" s="6"/>
      <c r="G48" s="1"/>
      <c r="H48" s="1"/>
      <c r="I48" s="6"/>
      <c r="J48" s="1"/>
      <c r="K48" s="6"/>
      <c r="L48" s="1"/>
      <c r="M48" s="5"/>
      <c r="N48" s="5"/>
      <c r="O48" s="5"/>
      <c r="P48" s="206"/>
      <c r="Q48" s="151"/>
      <c r="R48" s="151"/>
      <c r="AC48" s="1"/>
      <c r="AD48" s="1"/>
      <c r="AE48" s="1"/>
      <c r="AF48" s="1"/>
      <c r="AG48" s="1"/>
      <c r="AH48" s="1"/>
      <c r="AI48" s="1"/>
      <c r="AJ48" s="1"/>
      <c r="AK48" s="1"/>
      <c r="AL48" s="1"/>
      <c r="AM48" s="1"/>
      <c r="AN48" s="1"/>
      <c r="AO48" s="1"/>
      <c r="AP48" s="1"/>
      <c r="AQ48" s="1"/>
      <c r="AR48" s="1"/>
      <c r="AS48" s="1"/>
      <c r="AT48" s="1"/>
    </row>
    <row r="49" spans="1:46" ht="34.5" customHeight="1" x14ac:dyDescent="0.25">
      <c r="A49" s="1"/>
      <c r="B49" s="1"/>
      <c r="C49" s="74" t="s">
        <v>38</v>
      </c>
      <c r="D49" s="68" t="s">
        <v>40</v>
      </c>
      <c r="E49" s="68"/>
      <c r="F49" s="7"/>
      <c r="G49" s="68"/>
      <c r="H49" s="68"/>
      <c r="I49" s="7"/>
      <c r="J49" s="36"/>
      <c r="L49" s="36"/>
      <c r="M49" s="5"/>
      <c r="N49" s="5"/>
      <c r="O49" s="5"/>
      <c r="P49" s="206"/>
      <c r="Q49" s="151"/>
      <c r="R49" s="151"/>
      <c r="AC49" s="1"/>
      <c r="AD49" s="1"/>
      <c r="AE49" s="1"/>
      <c r="AF49" s="1"/>
      <c r="AG49" s="1"/>
      <c r="AH49" s="1"/>
      <c r="AI49" s="1"/>
      <c r="AJ49" s="1"/>
      <c r="AK49" s="1"/>
      <c r="AL49" s="1"/>
      <c r="AM49" s="1"/>
      <c r="AN49" s="1"/>
      <c r="AO49" s="1"/>
      <c r="AP49" s="1"/>
      <c r="AQ49" s="1"/>
      <c r="AR49" s="1"/>
      <c r="AS49" s="1"/>
      <c r="AT49" s="1"/>
    </row>
    <row r="50" spans="1:46" ht="30" x14ac:dyDescent="0.25">
      <c r="A50" s="288" t="s">
        <v>2</v>
      </c>
      <c r="B50" s="289"/>
      <c r="C50" s="56" t="s">
        <v>14</v>
      </c>
      <c r="D50" s="175" t="s">
        <v>145</v>
      </c>
      <c r="E50" s="175" t="s">
        <v>145</v>
      </c>
      <c r="F50" s="214" t="s">
        <v>121</v>
      </c>
      <c r="G50" s="175" t="s">
        <v>145</v>
      </c>
      <c r="H50" s="175" t="s">
        <v>145</v>
      </c>
      <c r="I50" s="214" t="s">
        <v>121</v>
      </c>
      <c r="J50" s="144"/>
      <c r="K50" s="146"/>
      <c r="L50" s="144"/>
      <c r="M50" s="3" t="s">
        <v>121</v>
      </c>
      <c r="N50" s="172" t="s">
        <v>190</v>
      </c>
      <c r="O50" s="240" t="s">
        <v>159</v>
      </c>
      <c r="P50" s="240" t="s">
        <v>24</v>
      </c>
      <c r="Q50" s="151"/>
      <c r="R50" s="151"/>
      <c r="AC50" s="1"/>
      <c r="AD50" s="1"/>
      <c r="AE50" s="1"/>
      <c r="AF50" s="1"/>
      <c r="AG50" s="1"/>
      <c r="AH50" s="1"/>
      <c r="AI50" s="1"/>
      <c r="AJ50" s="1"/>
      <c r="AK50" s="1"/>
      <c r="AL50" s="1"/>
      <c r="AM50" s="1"/>
      <c r="AN50" s="1"/>
      <c r="AO50" s="1"/>
      <c r="AP50" s="1"/>
      <c r="AQ50" s="1"/>
      <c r="AR50" s="1"/>
      <c r="AS50" s="1"/>
      <c r="AT50" s="1"/>
    </row>
    <row r="51" spans="1:46" s="1" customFormat="1" ht="30" x14ac:dyDescent="0.25">
      <c r="A51" s="288"/>
      <c r="B51" s="289"/>
      <c r="C51" s="62" t="s">
        <v>30</v>
      </c>
      <c r="D51" s="173" t="s">
        <v>148</v>
      </c>
      <c r="E51" s="173" t="s">
        <v>148</v>
      </c>
      <c r="F51" s="214" t="s">
        <v>121</v>
      </c>
      <c r="G51" s="173" t="s">
        <v>148</v>
      </c>
      <c r="H51" s="173" t="s">
        <v>148</v>
      </c>
      <c r="I51" s="214" t="s">
        <v>121</v>
      </c>
      <c r="J51" s="144"/>
      <c r="K51" s="147"/>
      <c r="L51" s="144"/>
      <c r="M51" s="3" t="s">
        <v>121</v>
      </c>
      <c r="N51" s="142" t="s">
        <v>191</v>
      </c>
      <c r="O51" s="195" t="s">
        <v>151</v>
      </c>
      <c r="P51" s="249" t="s">
        <v>24</v>
      </c>
      <c r="Q51" s="151"/>
      <c r="R51" s="151"/>
    </row>
    <row r="52" spans="1:46" s="1" customFormat="1" ht="30" x14ac:dyDescent="0.35">
      <c r="A52" s="288"/>
      <c r="B52" s="289"/>
      <c r="C52" s="177" t="s">
        <v>31</v>
      </c>
      <c r="D52" s="175" t="s">
        <v>155</v>
      </c>
      <c r="E52" s="175" t="s">
        <v>155</v>
      </c>
      <c r="F52" s="214" t="s">
        <v>121</v>
      </c>
      <c r="G52" s="175" t="s">
        <v>155</v>
      </c>
      <c r="H52" s="175" t="s">
        <v>155</v>
      </c>
      <c r="I52" s="214" t="s">
        <v>121</v>
      </c>
      <c r="J52" s="144"/>
      <c r="K52" s="178"/>
      <c r="L52" s="144"/>
      <c r="M52" s="3" t="s">
        <v>121</v>
      </c>
      <c r="N52" s="172" t="s">
        <v>221</v>
      </c>
      <c r="O52" s="195" t="s">
        <v>220</v>
      </c>
      <c r="P52" s="249" t="s">
        <v>24</v>
      </c>
      <c r="Q52" s="151"/>
      <c r="R52" s="151"/>
    </row>
    <row r="53" spans="1:46" s="1" customFormat="1" ht="21" customHeight="1" x14ac:dyDescent="0.35">
      <c r="A53" s="288"/>
      <c r="B53" s="289"/>
      <c r="C53" s="176"/>
      <c r="D53" s="186"/>
      <c r="E53" s="186"/>
      <c r="F53" s="186"/>
      <c r="G53" s="186"/>
      <c r="H53" s="186"/>
      <c r="I53" s="186"/>
      <c r="J53" s="39"/>
      <c r="K53" s="197"/>
      <c r="L53" s="39"/>
      <c r="M53" s="198"/>
      <c r="N53" s="198"/>
      <c r="O53" s="149"/>
      <c r="P53" s="148"/>
      <c r="Q53" s="151"/>
      <c r="R53" s="151"/>
    </row>
    <row r="54" spans="1:46" s="1" customFormat="1" ht="21" customHeight="1" x14ac:dyDescent="0.35">
      <c r="A54" s="288"/>
      <c r="B54" s="289"/>
      <c r="C54" s="176"/>
      <c r="D54" s="186"/>
      <c r="E54" s="186"/>
      <c r="F54" s="186"/>
      <c r="G54" s="186"/>
      <c r="H54" s="186"/>
      <c r="I54" s="186"/>
      <c r="J54" s="39"/>
      <c r="K54" s="197"/>
      <c r="L54" s="39"/>
      <c r="M54" s="198"/>
      <c r="N54" s="198"/>
      <c r="O54" s="149"/>
      <c r="P54" s="148"/>
      <c r="Q54" s="151"/>
      <c r="R54" s="151"/>
    </row>
    <row r="55" spans="1:46" ht="21.75" thickBot="1" x14ac:dyDescent="0.3">
      <c r="A55" s="1"/>
      <c r="B55" s="1"/>
      <c r="C55" s="4"/>
      <c r="D55" s="4"/>
      <c r="E55" s="4"/>
      <c r="F55" s="6"/>
      <c r="G55" s="15"/>
      <c r="H55" s="4"/>
      <c r="I55" s="6"/>
      <c r="J55" s="4"/>
      <c r="K55" s="15"/>
      <c r="L55" s="4"/>
      <c r="M55" s="5"/>
      <c r="N55" s="5"/>
      <c r="O55" s="15"/>
      <c r="Q55" s="151"/>
      <c r="R55" s="151"/>
      <c r="AC55" s="1"/>
      <c r="AD55" s="1"/>
      <c r="AE55" s="1"/>
      <c r="AF55" s="1"/>
      <c r="AG55" s="1"/>
      <c r="AH55" s="1"/>
      <c r="AI55" s="1"/>
      <c r="AJ55" s="1"/>
      <c r="AK55" s="1"/>
      <c r="AL55" s="1"/>
      <c r="AM55" s="1"/>
      <c r="AN55" s="1"/>
      <c r="AO55" s="1"/>
      <c r="AP55" s="1"/>
      <c r="AQ55" s="1"/>
      <c r="AR55" s="1"/>
      <c r="AS55" s="1"/>
      <c r="AT55" s="1"/>
    </row>
    <row r="56" spans="1:46" ht="111.75" customHeight="1" thickBot="1" x14ac:dyDescent="0.3">
      <c r="A56" s="287" t="s">
        <v>86</v>
      </c>
      <c r="B56" s="274"/>
      <c r="C56" s="274"/>
      <c r="D56" s="273" t="s">
        <v>260</v>
      </c>
      <c r="E56" s="274"/>
      <c r="F56" s="274"/>
      <c r="G56" s="274"/>
      <c r="H56" s="274"/>
      <c r="I56" s="275"/>
      <c r="J56" s="117"/>
      <c r="K56" s="105"/>
      <c r="L56" s="202"/>
      <c r="M56" s="31"/>
      <c r="N56" s="31"/>
      <c r="O56" s="31"/>
      <c r="P56" s="31"/>
      <c r="Q56" s="276"/>
      <c r="R56" s="276"/>
      <c r="AC56" s="1"/>
      <c r="AD56" s="1"/>
      <c r="AE56" s="1"/>
      <c r="AF56" s="1"/>
      <c r="AG56" s="1"/>
      <c r="AH56" s="1"/>
      <c r="AI56" s="1"/>
      <c r="AJ56" s="1"/>
      <c r="AK56" s="1"/>
      <c r="AL56" s="1"/>
      <c r="AM56" s="1"/>
      <c r="AN56" s="1"/>
      <c r="AO56" s="1"/>
      <c r="AP56" s="1"/>
      <c r="AQ56" s="1"/>
      <c r="AR56" s="1"/>
      <c r="AS56" s="1"/>
      <c r="AT56" s="1"/>
    </row>
    <row r="57" spans="1:46" ht="23.25" hidden="1" x14ac:dyDescent="0.35">
      <c r="A57" s="18"/>
      <c r="B57" s="19"/>
      <c r="C57" s="6"/>
      <c r="D57" s="6"/>
      <c r="E57" s="6"/>
      <c r="F57" s="5"/>
      <c r="G57" s="114"/>
      <c r="H57" s="6"/>
      <c r="I57" s="5"/>
      <c r="J57" s="6"/>
      <c r="K57" s="5"/>
      <c r="L57" s="6"/>
      <c r="M57" s="5"/>
      <c r="N57" s="5"/>
      <c r="O57" s="5"/>
      <c r="Q57" s="151"/>
      <c r="R57" s="151"/>
      <c r="AC57" s="1"/>
      <c r="AD57" s="1"/>
      <c r="AE57" s="1"/>
      <c r="AF57" s="1"/>
      <c r="AG57" s="1"/>
      <c r="AH57" s="1"/>
      <c r="AI57" s="1"/>
      <c r="AJ57" s="1"/>
      <c r="AK57" s="1"/>
      <c r="AL57" s="1"/>
      <c r="AM57" s="1"/>
      <c r="AN57" s="1"/>
      <c r="AO57" s="1"/>
      <c r="AP57" s="1"/>
      <c r="AQ57" s="1"/>
      <c r="AR57" s="1"/>
      <c r="AS57" s="1"/>
      <c r="AT57" s="1"/>
    </row>
    <row r="58" spans="1:46" ht="21" hidden="1" x14ac:dyDescent="0.25">
      <c r="A58" s="1"/>
      <c r="B58" s="1"/>
      <c r="C58" s="16"/>
      <c r="D58" s="69" t="s">
        <v>39</v>
      </c>
      <c r="E58" s="16"/>
      <c r="F58" s="7"/>
      <c r="G58" s="115"/>
      <c r="H58" s="16"/>
      <c r="I58" s="7"/>
      <c r="J58" s="16"/>
      <c r="L58" s="16"/>
      <c r="M58" s="5"/>
      <c r="N58" s="5"/>
      <c r="O58" s="16"/>
      <c r="Q58" s="151"/>
      <c r="R58" s="151"/>
      <c r="AC58" s="1"/>
      <c r="AD58" s="1"/>
      <c r="AE58" s="1"/>
      <c r="AF58" s="1"/>
      <c r="AG58" s="1"/>
      <c r="AH58" s="1"/>
      <c r="AI58" s="1"/>
      <c r="AJ58" s="1"/>
      <c r="AK58" s="1"/>
      <c r="AL58" s="1"/>
      <c r="AM58" s="1"/>
      <c r="AN58" s="1"/>
      <c r="AO58" s="1"/>
      <c r="AP58" s="1"/>
      <c r="AQ58" s="1"/>
      <c r="AR58" s="1"/>
      <c r="AS58" s="1"/>
      <c r="AT58" s="1"/>
    </row>
    <row r="59" spans="1:46" ht="21" hidden="1" customHeight="1" thickBot="1" x14ac:dyDescent="0.3">
      <c r="A59" s="285" t="s">
        <v>32</v>
      </c>
      <c r="B59" s="286"/>
      <c r="C59" s="41" t="s">
        <v>11</v>
      </c>
      <c r="D59" s="13" t="s">
        <v>63</v>
      </c>
      <c r="E59" s="13" t="s">
        <v>63</v>
      </c>
      <c r="F59" s="139" t="s">
        <v>63</v>
      </c>
      <c r="G59" s="42"/>
      <c r="H59" s="139" t="s">
        <v>63</v>
      </c>
      <c r="I59" s="44"/>
      <c r="J59" s="13"/>
      <c r="K59" s="75"/>
      <c r="L59" s="13"/>
      <c r="M59" s="14"/>
      <c r="N59" s="29"/>
      <c r="P59" s="66"/>
      <c r="Q59" s="151"/>
      <c r="R59" s="151"/>
      <c r="AC59" s="1"/>
      <c r="AD59" s="1"/>
      <c r="AE59" s="1"/>
      <c r="AF59" s="1"/>
      <c r="AG59" s="1"/>
      <c r="AH59" s="1"/>
      <c r="AI59" s="1"/>
      <c r="AJ59" s="1"/>
      <c r="AK59" s="1"/>
      <c r="AL59" s="1"/>
      <c r="AM59" s="1"/>
      <c r="AN59" s="1"/>
      <c r="AO59" s="1"/>
      <c r="AP59" s="1"/>
      <c r="AQ59" s="1"/>
      <c r="AR59" s="1"/>
      <c r="AS59" s="1"/>
      <c r="AT59" s="1"/>
    </row>
    <row r="60" spans="1:46" ht="21" hidden="1" customHeight="1" thickBot="1" x14ac:dyDescent="0.3">
      <c r="A60" s="285"/>
      <c r="B60" s="286"/>
      <c r="C60" s="58" t="s">
        <v>5</v>
      </c>
      <c r="D60" s="37"/>
      <c r="E60" s="37"/>
      <c r="F60" s="73"/>
      <c r="G60" s="43"/>
      <c r="H60" s="139"/>
      <c r="I60" s="112"/>
      <c r="J60" s="37"/>
      <c r="K60" s="76"/>
      <c r="L60" s="37"/>
      <c r="M60" s="20"/>
      <c r="N60" s="30"/>
      <c r="O60" s="2"/>
      <c r="P60" s="66"/>
      <c r="Q60" s="151"/>
      <c r="R60" s="151"/>
      <c r="AC60" s="1"/>
      <c r="AD60" s="1"/>
      <c r="AE60" s="1"/>
      <c r="AF60" s="1"/>
      <c r="AG60" s="1"/>
      <c r="AH60" s="1"/>
      <c r="AI60" s="1"/>
      <c r="AJ60" s="1"/>
      <c r="AK60" s="1"/>
      <c r="AL60" s="1"/>
      <c r="AM60" s="1"/>
      <c r="AN60" s="1"/>
      <c r="AO60" s="1"/>
      <c r="AP60" s="1"/>
      <c r="AQ60" s="1"/>
      <c r="AR60" s="1"/>
      <c r="AS60" s="1"/>
      <c r="AT60" s="1"/>
    </row>
    <row r="61" spans="1:46" ht="21" hidden="1" customHeight="1" x14ac:dyDescent="0.25">
      <c r="A61" s="285"/>
      <c r="B61" s="286"/>
      <c r="C61" s="58" t="s">
        <v>6</v>
      </c>
      <c r="D61" s="12"/>
      <c r="E61" s="12"/>
      <c r="F61" s="139"/>
      <c r="G61" s="42"/>
      <c r="H61" s="139"/>
      <c r="I61" s="113"/>
      <c r="J61" s="12"/>
      <c r="K61" s="75"/>
      <c r="L61" s="12"/>
      <c r="M61" s="14"/>
      <c r="N61" s="29"/>
      <c r="O61" s="17"/>
      <c r="P61" s="66"/>
      <c r="Q61" s="151"/>
      <c r="R61" s="151"/>
      <c r="AC61" s="1"/>
      <c r="AD61" s="1"/>
      <c r="AE61" s="1"/>
      <c r="AF61" s="1"/>
      <c r="AG61" s="1"/>
      <c r="AH61" s="1"/>
      <c r="AI61" s="1"/>
      <c r="AJ61" s="1"/>
      <c r="AK61" s="1"/>
      <c r="AL61" s="1"/>
      <c r="AM61" s="1"/>
      <c r="AN61" s="1"/>
      <c r="AO61" s="1"/>
      <c r="AP61" s="1"/>
      <c r="AQ61" s="1"/>
      <c r="AR61" s="1"/>
      <c r="AS61" s="1"/>
      <c r="AT61" s="1"/>
    </row>
    <row r="62" spans="1:46" ht="21" hidden="1" customHeight="1" x14ac:dyDescent="0.3">
      <c r="A62" s="285"/>
      <c r="B62" s="286"/>
      <c r="C62" s="41" t="s">
        <v>16</v>
      </c>
      <c r="D62" s="38"/>
      <c r="E62" s="38"/>
      <c r="F62" s="139"/>
      <c r="G62" s="43"/>
      <c r="H62" s="139"/>
      <c r="I62" s="44"/>
      <c r="J62" s="38"/>
      <c r="K62" s="75"/>
      <c r="L62" s="38"/>
      <c r="M62" s="14"/>
      <c r="N62" s="14"/>
      <c r="O62" s="150"/>
      <c r="P62" s="148"/>
      <c r="Q62" s="151"/>
      <c r="R62" s="151"/>
      <c r="AC62" s="1"/>
      <c r="AD62" s="1"/>
      <c r="AE62" s="1"/>
      <c r="AF62" s="1"/>
      <c r="AG62" s="1"/>
      <c r="AH62" s="1"/>
      <c r="AI62" s="1"/>
      <c r="AJ62" s="1"/>
      <c r="AK62" s="1"/>
      <c r="AL62" s="1"/>
      <c r="AM62" s="1"/>
      <c r="AN62" s="1"/>
      <c r="AO62" s="1"/>
      <c r="AP62" s="1"/>
      <c r="AQ62" s="1"/>
      <c r="AR62" s="1"/>
      <c r="AS62" s="1"/>
      <c r="AT62" s="1"/>
    </row>
    <row r="63" spans="1:46" ht="21" hidden="1" customHeight="1" x14ac:dyDescent="0.3">
      <c r="A63" s="285"/>
      <c r="B63" s="286"/>
      <c r="C63" s="60" t="s">
        <v>15</v>
      </c>
      <c r="D63" s="23"/>
      <c r="E63" s="23"/>
      <c r="F63" s="139"/>
      <c r="G63" s="42"/>
      <c r="H63" s="139"/>
      <c r="I63" s="44"/>
      <c r="J63" s="23"/>
      <c r="K63" s="75"/>
      <c r="L63" s="23"/>
      <c r="M63" s="14"/>
      <c r="N63" s="14"/>
      <c r="O63" s="150"/>
      <c r="P63" s="148"/>
      <c r="Q63" s="151"/>
      <c r="R63" s="151"/>
      <c r="AC63" s="1"/>
      <c r="AD63" s="1"/>
      <c r="AE63" s="1"/>
      <c r="AF63" s="1"/>
      <c r="AG63" s="1"/>
      <c r="AH63" s="1"/>
      <c r="AI63" s="1"/>
      <c r="AJ63" s="1"/>
      <c r="AK63" s="1"/>
      <c r="AL63" s="1"/>
      <c r="AM63" s="1"/>
      <c r="AN63" s="1"/>
      <c r="AO63" s="1"/>
      <c r="AP63" s="1"/>
      <c r="AQ63" s="1"/>
      <c r="AR63" s="1"/>
      <c r="AS63" s="1"/>
      <c r="AT63" s="1"/>
    </row>
    <row r="64" spans="1:46" ht="21" hidden="1" customHeight="1" x14ac:dyDescent="0.3">
      <c r="A64" s="285"/>
      <c r="B64" s="286"/>
      <c r="C64" s="57"/>
      <c r="D64" s="24"/>
      <c r="E64" s="24"/>
      <c r="F64" s="73"/>
      <c r="G64" s="42"/>
      <c r="H64" s="139"/>
      <c r="I64" s="44"/>
      <c r="J64" s="24"/>
      <c r="K64" s="76"/>
      <c r="L64" s="24"/>
      <c r="M64" s="14"/>
      <c r="N64" s="29"/>
      <c r="O64" s="150"/>
      <c r="P64" s="148"/>
      <c r="Q64" s="151"/>
      <c r="R64" s="151"/>
      <c r="AC64" s="1"/>
      <c r="AD64" s="1"/>
      <c r="AE64" s="1"/>
      <c r="AF64" s="1"/>
      <c r="AG64" s="1"/>
      <c r="AH64" s="1"/>
      <c r="AI64" s="1"/>
      <c r="AJ64" s="1"/>
      <c r="AK64" s="1"/>
      <c r="AL64" s="1"/>
      <c r="AM64" s="1"/>
      <c r="AN64" s="1"/>
      <c r="AO64" s="1"/>
      <c r="AP64" s="1"/>
      <c r="AQ64" s="1"/>
      <c r="AR64" s="1"/>
      <c r="AS64" s="1"/>
      <c r="AT64" s="1"/>
    </row>
    <row r="65" spans="1:46" ht="21.75" hidden="1" thickBot="1" x14ac:dyDescent="0.3">
      <c r="A65" s="21"/>
      <c r="B65" s="21"/>
      <c r="C65" s="22"/>
      <c r="D65" s="6"/>
      <c r="E65" s="6"/>
      <c r="F65" s="6"/>
      <c r="G65" s="22"/>
      <c r="H65" s="22"/>
      <c r="I65" s="22"/>
      <c r="J65" s="22"/>
      <c r="K65" s="22"/>
      <c r="L65" s="22"/>
      <c r="M65" s="15"/>
      <c r="N65" s="15"/>
      <c r="O65" s="143" t="s">
        <v>64</v>
      </c>
      <c r="Q65" s="151"/>
      <c r="R65" s="151"/>
      <c r="AC65" s="1"/>
      <c r="AD65" s="1"/>
      <c r="AE65" s="1"/>
      <c r="AF65" s="1"/>
      <c r="AG65" s="1"/>
      <c r="AH65" s="1"/>
      <c r="AI65" s="1"/>
      <c r="AJ65" s="1"/>
      <c r="AK65" s="1"/>
      <c r="AL65" s="1"/>
      <c r="AM65" s="1"/>
      <c r="AN65" s="1"/>
      <c r="AO65" s="1"/>
      <c r="AP65" s="1"/>
      <c r="AQ65" s="1"/>
      <c r="AR65" s="1"/>
      <c r="AS65" s="1"/>
      <c r="AT65" s="1"/>
    </row>
    <row r="66" spans="1:46" ht="60" hidden="1" customHeight="1" x14ac:dyDescent="0.35">
      <c r="A66" s="287" t="s">
        <v>29</v>
      </c>
      <c r="B66" s="274"/>
      <c r="C66" s="274"/>
      <c r="D66" s="117" t="s">
        <v>65</v>
      </c>
      <c r="E66" s="117"/>
      <c r="F66" s="105"/>
      <c r="G66" s="107"/>
      <c r="H66" s="202"/>
      <c r="I66" s="106"/>
      <c r="J66" s="117"/>
      <c r="K66" s="105"/>
      <c r="L66" s="202"/>
      <c r="M66" s="32"/>
      <c r="N66" s="31"/>
      <c r="O66" s="31"/>
      <c r="P66" s="31"/>
      <c r="Q66" s="151"/>
      <c r="R66" s="151"/>
      <c r="AC66" s="1"/>
      <c r="AD66" s="1"/>
      <c r="AE66" s="1"/>
      <c r="AF66" s="1"/>
      <c r="AG66" s="1"/>
      <c r="AH66" s="1"/>
      <c r="AI66" s="1"/>
      <c r="AJ66" s="1"/>
      <c r="AK66" s="1"/>
      <c r="AL66" s="1"/>
      <c r="AM66" s="1"/>
      <c r="AN66" s="1"/>
      <c r="AO66" s="1"/>
      <c r="AP66" s="1"/>
      <c r="AQ66" s="1"/>
      <c r="AR66" s="1"/>
      <c r="AS66" s="1"/>
      <c r="AT66" s="1"/>
    </row>
    <row r="67" spans="1:46" s="1" customFormat="1" x14ac:dyDescent="0.25">
      <c r="Q67" s="151"/>
      <c r="R67" s="151"/>
    </row>
    <row r="68" spans="1:46" s="1" customFormat="1" ht="23.25" x14ac:dyDescent="0.35">
      <c r="A68" s="207" t="s">
        <v>20</v>
      </c>
      <c r="B68" s="208"/>
    </row>
    <row r="69" spans="1:46" s="1" customFormat="1" ht="21" x14ac:dyDescent="0.35">
      <c r="A69" s="209"/>
      <c r="B69" s="208" t="s">
        <v>21</v>
      </c>
    </row>
    <row r="70" spans="1:46" s="1" customFormat="1" ht="21" x14ac:dyDescent="0.35">
      <c r="A70" s="209"/>
      <c r="B70" s="208" t="s">
        <v>22</v>
      </c>
    </row>
    <row r="71" spans="1:46" s="1" customFormat="1" ht="21" x14ac:dyDescent="0.35">
      <c r="A71" s="209"/>
      <c r="B71" s="208" t="s">
        <v>23</v>
      </c>
    </row>
    <row r="72" spans="1:46" s="1" customFormat="1" ht="21" x14ac:dyDescent="0.35">
      <c r="A72" s="209"/>
      <c r="B72" s="208" t="s">
        <v>24</v>
      </c>
    </row>
    <row r="73" spans="1:46" s="1" customFormat="1" ht="21" x14ac:dyDescent="0.35">
      <c r="A73" s="209"/>
      <c r="B73" s="208" t="s">
        <v>25</v>
      </c>
    </row>
    <row r="74" spans="1:46" s="1" customFormat="1" ht="21" x14ac:dyDescent="0.35">
      <c r="A74" s="209"/>
      <c r="B74" s="208" t="s">
        <v>26</v>
      </c>
    </row>
    <row r="75" spans="1:46" s="1" customFormat="1" ht="21" x14ac:dyDescent="0.35">
      <c r="A75" s="209"/>
      <c r="B75" s="208" t="s">
        <v>27</v>
      </c>
    </row>
    <row r="76" spans="1:46" s="1" customFormat="1" ht="21" x14ac:dyDescent="0.35">
      <c r="A76" s="209"/>
      <c r="B76" s="208" t="s">
        <v>24</v>
      </c>
    </row>
    <row r="77" spans="1:46" s="1" customFormat="1" ht="21" x14ac:dyDescent="0.35">
      <c r="A77" s="209"/>
      <c r="B77" s="208" t="s">
        <v>25</v>
      </c>
    </row>
    <row r="78" spans="1:46" s="1" customFormat="1" ht="21" x14ac:dyDescent="0.35">
      <c r="A78" s="209"/>
      <c r="B78" s="208" t="s">
        <v>26</v>
      </c>
    </row>
    <row r="79" spans="1:46" s="1" customFormat="1" ht="21" x14ac:dyDescent="0.35">
      <c r="A79" s="209"/>
      <c r="B79" s="208" t="s">
        <v>27</v>
      </c>
    </row>
    <row r="80" spans="1:46" s="1" customFormat="1" ht="21" x14ac:dyDescent="0.35">
      <c r="B80" s="72"/>
    </row>
  </sheetData>
  <mergeCells count="29">
    <mergeCell ref="A66:C66"/>
    <mergeCell ref="A41:B47"/>
    <mergeCell ref="A50:B54"/>
    <mergeCell ref="A56:C56"/>
    <mergeCell ref="D56:I56"/>
    <mergeCell ref="Q56:R56"/>
    <mergeCell ref="A59:B64"/>
    <mergeCell ref="A27:B27"/>
    <mergeCell ref="Q28:R28"/>
    <mergeCell ref="A29:B31"/>
    <mergeCell ref="Q30:R30"/>
    <mergeCell ref="Q33:R33"/>
    <mergeCell ref="A34:B38"/>
    <mergeCell ref="O35:O37"/>
    <mergeCell ref="J3:J5"/>
    <mergeCell ref="K3:K5"/>
    <mergeCell ref="L3:L5"/>
    <mergeCell ref="A4:B4"/>
    <mergeCell ref="A5:B5"/>
    <mergeCell ref="E3:E5"/>
    <mergeCell ref="F3:F5"/>
    <mergeCell ref="G3:G5"/>
    <mergeCell ref="H3:H5"/>
    <mergeCell ref="I3:I5"/>
    <mergeCell ref="A22:B22"/>
    <mergeCell ref="C22:C26"/>
    <mergeCell ref="A24:B24"/>
    <mergeCell ref="A26:B26"/>
    <mergeCell ref="D3:D5"/>
  </mergeCells>
  <pageMargins left="0.7" right="0.7" top="0.75" bottom="0.75" header="0.3" footer="0.3"/>
  <pageSetup paperSize="9" orientation="portrait" verticalDpi="0"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T80"/>
  <sheetViews>
    <sheetView zoomScale="60" zoomScaleNormal="60" workbookViewId="0">
      <pane xSplit="2" ySplit="2" topLeftCell="C3" activePane="bottomRight" state="frozen"/>
      <selection pane="topRight" activeCell="C1" sqref="C1"/>
      <selection pane="bottomLeft" activeCell="A3" sqref="A3"/>
      <selection pane="bottomRight" activeCell="C5" sqref="C5"/>
    </sheetView>
  </sheetViews>
  <sheetFormatPr defaultColWidth="35.75" defaultRowHeight="15.75" x14ac:dyDescent="0.25"/>
  <cols>
    <col min="1" max="1" width="35.25" customWidth="1"/>
    <col min="2" max="2" width="49.875" bestFit="1" customWidth="1"/>
    <col min="3" max="3" width="59.375" customWidth="1"/>
    <col min="4" max="4" width="27.375" customWidth="1"/>
    <col min="5" max="6" width="24.375" customWidth="1"/>
    <col min="7" max="7" width="25" customWidth="1"/>
    <col min="8" max="8" width="28.875" bestFit="1" customWidth="1"/>
    <col min="9" max="9" width="24.75" customWidth="1"/>
    <col min="10" max="11" width="26.25" hidden="1" customWidth="1"/>
    <col min="12" max="12" width="28.875" hidden="1" customWidth="1"/>
    <col min="14" max="14" width="43.875" customWidth="1"/>
    <col min="15" max="15" width="43.75" customWidth="1"/>
    <col min="16" max="28" width="35.75" style="1"/>
  </cols>
  <sheetData>
    <row r="1" spans="1:46" s="1" customFormat="1" ht="58.5" customHeight="1" thickBot="1" x14ac:dyDescent="0.3">
      <c r="A1" s="108" t="s">
        <v>91</v>
      </c>
      <c r="B1" s="108"/>
      <c r="C1" s="245" t="s">
        <v>169</v>
      </c>
      <c r="D1" s="109"/>
      <c r="E1" s="109"/>
      <c r="F1" s="109"/>
      <c r="G1" s="109"/>
      <c r="H1" s="109"/>
      <c r="I1" s="109"/>
      <c r="J1" s="109"/>
      <c r="K1" s="109"/>
      <c r="L1" s="109"/>
      <c r="M1" s="109"/>
      <c r="N1" s="109"/>
      <c r="O1" s="109"/>
      <c r="P1" s="109"/>
      <c r="Q1" s="119"/>
      <c r="R1" s="119"/>
      <c r="S1" s="119"/>
      <c r="T1" s="119"/>
    </row>
    <row r="2" spans="1:46" ht="27" thickBot="1" x14ac:dyDescent="0.3">
      <c r="A2" s="49"/>
      <c r="B2" s="49"/>
      <c r="C2" s="63" t="s">
        <v>12</v>
      </c>
      <c r="D2" s="52" t="s">
        <v>0</v>
      </c>
      <c r="E2" s="52" t="s">
        <v>1</v>
      </c>
      <c r="F2" s="52" t="s">
        <v>8</v>
      </c>
      <c r="G2" s="52" t="s">
        <v>19</v>
      </c>
      <c r="H2" s="52" t="s">
        <v>33</v>
      </c>
      <c r="I2" s="52" t="s">
        <v>9</v>
      </c>
      <c r="J2" s="52" t="s">
        <v>34</v>
      </c>
      <c r="K2" s="52" t="s">
        <v>18</v>
      </c>
      <c r="L2" s="52" t="s">
        <v>17</v>
      </c>
      <c r="M2" s="1"/>
      <c r="N2" s="1"/>
      <c r="O2" s="1"/>
      <c r="U2"/>
      <c r="V2"/>
      <c r="W2"/>
      <c r="X2"/>
      <c r="Y2"/>
      <c r="Z2"/>
      <c r="AA2"/>
      <c r="AB2"/>
    </row>
    <row r="3" spans="1:46" s="1" customFormat="1" ht="26.25" x14ac:dyDescent="0.25">
      <c r="A3" s="53"/>
      <c r="B3" s="53"/>
      <c r="C3" s="46"/>
      <c r="D3" s="270"/>
      <c r="E3" s="270"/>
      <c r="F3" s="270"/>
      <c r="G3" s="270"/>
      <c r="H3" s="270"/>
      <c r="I3" s="270"/>
      <c r="J3" s="270"/>
      <c r="K3" s="270"/>
      <c r="L3" s="270"/>
    </row>
    <row r="4" spans="1:46" s="1" customFormat="1" ht="26.25" x14ac:dyDescent="0.25">
      <c r="A4" s="272" t="s">
        <v>43</v>
      </c>
      <c r="B4" s="272"/>
      <c r="C4" s="137">
        <v>3483</v>
      </c>
      <c r="D4" s="271"/>
      <c r="E4" s="271"/>
      <c r="F4" s="271"/>
      <c r="G4" s="271"/>
      <c r="H4" s="271"/>
      <c r="I4" s="271"/>
      <c r="J4" s="271"/>
      <c r="K4" s="271"/>
      <c r="L4" s="271"/>
    </row>
    <row r="5" spans="1:46" s="1" customFormat="1" ht="26.25" x14ac:dyDescent="0.25">
      <c r="A5" s="272" t="s">
        <v>94</v>
      </c>
      <c r="B5" s="272"/>
      <c r="C5" s="210">
        <f>C4*1.12</f>
        <v>3900.9600000000005</v>
      </c>
      <c r="D5" s="271"/>
      <c r="E5" s="271"/>
      <c r="F5" s="271"/>
      <c r="G5" s="271"/>
      <c r="H5" s="271"/>
      <c r="I5" s="271"/>
      <c r="J5" s="271"/>
      <c r="K5" s="271"/>
      <c r="L5" s="271"/>
    </row>
    <row r="6" spans="1:46" s="1" customFormat="1" ht="26.25" x14ac:dyDescent="0.25">
      <c r="A6" s="46"/>
      <c r="B6" s="46"/>
      <c r="C6" s="46"/>
      <c r="D6" s="47"/>
      <c r="E6" s="47"/>
      <c r="F6" s="48"/>
      <c r="G6" s="48"/>
      <c r="H6" s="47"/>
      <c r="I6" s="48"/>
      <c r="J6" s="47"/>
      <c r="K6" s="48"/>
      <c r="L6" s="47"/>
    </row>
    <row r="7" spans="1:46" s="1" customFormat="1" ht="26.25" customHeight="1" x14ac:dyDescent="0.4">
      <c r="A7" s="124" t="s">
        <v>45</v>
      </c>
      <c r="B7" s="122" t="s">
        <v>44</v>
      </c>
      <c r="C7" s="73"/>
      <c r="D7" s="100">
        <f>(D8/$C$4)*100</f>
        <v>26.930806775768019</v>
      </c>
      <c r="E7" s="100">
        <f t="shared" ref="E7:I7" si="0">(E8/$C$4)*100</f>
        <v>53.83290267011197</v>
      </c>
      <c r="F7" s="87">
        <v>0</v>
      </c>
      <c r="G7" s="87">
        <f>(G8/$C$4)*100</f>
        <v>0</v>
      </c>
      <c r="H7" s="100">
        <f>(H8/$C$4)*100</f>
        <v>19.236290554120011</v>
      </c>
      <c r="I7" s="87">
        <f t="shared" si="0"/>
        <v>0</v>
      </c>
      <c r="J7" s="90">
        <v>16.899999999999999</v>
      </c>
      <c r="K7" s="90">
        <v>79.599999999999994</v>
      </c>
      <c r="L7" s="90">
        <v>3.5</v>
      </c>
      <c r="M7" s="71"/>
    </row>
    <row r="8" spans="1:46" s="1" customFormat="1" ht="26.25" customHeight="1" x14ac:dyDescent="0.25">
      <c r="A8" s="128"/>
      <c r="B8" s="123" t="s">
        <v>49</v>
      </c>
      <c r="C8" s="73"/>
      <c r="D8" s="50">
        <v>938</v>
      </c>
      <c r="E8" s="50">
        <v>1875</v>
      </c>
      <c r="F8" s="50">
        <v>0</v>
      </c>
      <c r="G8" s="50">
        <v>0</v>
      </c>
      <c r="H8" s="50">
        <v>670</v>
      </c>
      <c r="I8" s="50">
        <v>0</v>
      </c>
      <c r="J8" s="91">
        <f>($H$8/100)*J7</f>
        <v>113.22999999999999</v>
      </c>
      <c r="K8" s="91">
        <f>($H$8/100)*K7</f>
        <v>533.31999999999994</v>
      </c>
      <c r="L8" s="91">
        <f>($H$8/100)*L7</f>
        <v>23.45</v>
      </c>
      <c r="M8" s="94"/>
    </row>
    <row r="9" spans="1:46" s="1" customFormat="1" ht="26.25" customHeight="1" x14ac:dyDescent="0.25">
      <c r="A9" s="124" t="s">
        <v>52</v>
      </c>
      <c r="B9" s="122" t="s">
        <v>50</v>
      </c>
      <c r="C9" s="73"/>
      <c r="D9" s="87">
        <v>1175.5740000000001</v>
      </c>
      <c r="E9" s="87">
        <v>2324.3560000000002</v>
      </c>
      <c r="F9" s="87">
        <v>0</v>
      </c>
      <c r="G9" s="87">
        <v>0</v>
      </c>
      <c r="H9" s="87">
        <v>531.58199999999999</v>
      </c>
      <c r="I9" s="87">
        <v>0</v>
      </c>
      <c r="J9" s="91"/>
      <c r="K9" s="91"/>
      <c r="L9" s="91"/>
      <c r="M9" s="140">
        <f>SUM(D9:I9)</f>
        <v>4031.5120000000002</v>
      </c>
    </row>
    <row r="10" spans="1:46" s="1" customFormat="1" ht="26.25" customHeight="1" x14ac:dyDescent="0.25">
      <c r="A10" s="128"/>
      <c r="B10" s="123" t="s">
        <v>51</v>
      </c>
      <c r="C10" s="73"/>
      <c r="D10" s="88">
        <f>($C$5/100)*D7</f>
        <v>1050.5600000000002</v>
      </c>
      <c r="E10" s="88">
        <f t="shared" ref="E10:I10" si="1">($C$5/100)*E7</f>
        <v>2100.0000000000005</v>
      </c>
      <c r="F10" s="88">
        <f t="shared" si="1"/>
        <v>0</v>
      </c>
      <c r="G10" s="88">
        <f>($C$5/100)*G7</f>
        <v>0</v>
      </c>
      <c r="H10" s="88">
        <f>($C$5/100)*H7</f>
        <v>750.40000000000009</v>
      </c>
      <c r="I10" s="88">
        <f t="shared" si="1"/>
        <v>0</v>
      </c>
      <c r="J10" s="92">
        <f>($H$10/100)*J7</f>
        <v>126.81760000000001</v>
      </c>
      <c r="K10" s="92">
        <f>($H$10/100)*K7</f>
        <v>597.31840000000011</v>
      </c>
      <c r="L10" s="92">
        <f>($H$10/100)*L7</f>
        <v>26.264000000000003</v>
      </c>
      <c r="M10" s="94"/>
    </row>
    <row r="11" spans="1:46" s="1" customFormat="1" ht="26.25" customHeight="1" x14ac:dyDescent="0.25">
      <c r="A11" s="124" t="s">
        <v>53</v>
      </c>
      <c r="B11" s="122" t="s">
        <v>56</v>
      </c>
      <c r="C11" s="73"/>
      <c r="D11" s="87">
        <v>1049.3</v>
      </c>
      <c r="E11" s="87">
        <v>1910.7</v>
      </c>
      <c r="F11" s="51">
        <v>0</v>
      </c>
      <c r="G11" s="51">
        <v>0</v>
      </c>
      <c r="H11" s="50">
        <v>467.9</v>
      </c>
      <c r="I11" s="50">
        <v>0</v>
      </c>
      <c r="J11" s="90">
        <v>5</v>
      </c>
      <c r="K11" s="93">
        <v>5026</v>
      </c>
      <c r="L11" s="90">
        <v>2</v>
      </c>
      <c r="M11" s="94"/>
    </row>
    <row r="12" spans="1:46" s="1" customFormat="1" ht="26.25" customHeight="1" x14ac:dyDescent="0.25">
      <c r="A12" s="124"/>
      <c r="B12" s="122" t="s">
        <v>62</v>
      </c>
      <c r="C12" s="73"/>
      <c r="D12" s="87">
        <v>101.1</v>
      </c>
      <c r="E12" s="87">
        <v>118</v>
      </c>
      <c r="F12" s="51">
        <v>0</v>
      </c>
      <c r="G12" s="51">
        <v>0</v>
      </c>
      <c r="H12" s="50">
        <v>25</v>
      </c>
      <c r="I12" s="50">
        <v>0</v>
      </c>
      <c r="J12" s="90"/>
      <c r="K12" s="93"/>
      <c r="L12" s="90"/>
      <c r="M12" s="94"/>
    </row>
    <row r="13" spans="1:46" s="1" customFormat="1" ht="26.25" customHeight="1" x14ac:dyDescent="0.25">
      <c r="B13" s="122" t="s">
        <v>57</v>
      </c>
      <c r="C13" s="73"/>
      <c r="D13" s="141">
        <f>D12/D14</f>
        <v>8.7882475660639781E-2</v>
      </c>
      <c r="E13" s="141">
        <f t="shared" ref="E13:H13" si="2">E12/E14</f>
        <v>5.8165327549662346E-2</v>
      </c>
      <c r="F13" s="141"/>
      <c r="G13" s="141"/>
      <c r="H13" s="141">
        <f t="shared" si="2"/>
        <v>5.0720227226617981E-2</v>
      </c>
      <c r="I13" s="141"/>
      <c r="J13" s="90">
        <v>30.61</v>
      </c>
      <c r="K13" s="93">
        <v>33.07</v>
      </c>
      <c r="L13" s="90">
        <v>455.3</v>
      </c>
      <c r="M13" s="94"/>
    </row>
    <row r="14" spans="1:46" s="1" customFormat="1" ht="26.25" x14ac:dyDescent="0.25">
      <c r="A14" s="46"/>
      <c r="B14" s="122" t="s">
        <v>54</v>
      </c>
      <c r="C14" s="126">
        <f>SUM(D14:I14)</f>
        <v>3672</v>
      </c>
      <c r="D14" s="65">
        <f>D12+D11</f>
        <v>1150.3999999999999</v>
      </c>
      <c r="E14" s="65">
        <f t="shared" ref="E14:I14" si="3">E12+E11</f>
        <v>2028.7</v>
      </c>
      <c r="F14" s="97">
        <f t="shared" si="3"/>
        <v>0</v>
      </c>
      <c r="G14" s="97">
        <f t="shared" si="3"/>
        <v>0</v>
      </c>
      <c r="H14" s="97">
        <f t="shared" si="3"/>
        <v>492.9</v>
      </c>
      <c r="I14" s="97">
        <f t="shared" si="3"/>
        <v>0</v>
      </c>
      <c r="J14" s="98">
        <f t="shared" ref="J14:L14" si="4">(J11/(100-J13))*100</f>
        <v>7.2056492289955321</v>
      </c>
      <c r="K14" s="98">
        <f t="shared" si="4"/>
        <v>7509.3381144479299</v>
      </c>
      <c r="L14" s="98">
        <f t="shared" si="4"/>
        <v>-0.56290458767238949</v>
      </c>
      <c r="M14" s="99"/>
    </row>
    <row r="15" spans="1:46" s="1" customFormat="1" ht="26.25" x14ac:dyDescent="0.25">
      <c r="A15" s="46"/>
      <c r="B15" s="46"/>
      <c r="C15" s="122"/>
      <c r="D15" s="89"/>
      <c r="E15" s="89"/>
      <c r="F15" s="89"/>
      <c r="G15" s="89"/>
      <c r="H15" s="89"/>
      <c r="I15" s="89"/>
      <c r="J15" s="89"/>
      <c r="K15" s="89"/>
      <c r="L15" s="89"/>
    </row>
    <row r="16" spans="1:46" ht="28.5" customHeight="1" x14ac:dyDescent="0.25">
      <c r="A16" s="124" t="s">
        <v>55</v>
      </c>
      <c r="B16" s="64"/>
      <c r="C16" s="130" t="s">
        <v>58</v>
      </c>
      <c r="D16" s="127">
        <f>D11/D8</f>
        <v>1.1186567164179104</v>
      </c>
      <c r="E16" s="127">
        <f t="shared" ref="E16:H16" si="5">E11/E8</f>
        <v>1.0190399999999999</v>
      </c>
      <c r="F16" s="127"/>
      <c r="G16" s="127"/>
      <c r="H16" s="127">
        <f t="shared" si="5"/>
        <v>0.69835820895522382</v>
      </c>
      <c r="I16" s="127"/>
      <c r="J16" s="125">
        <f>J14/J8</f>
        <v>6.3637280128901644E-2</v>
      </c>
      <c r="K16" s="125">
        <f>K14/K8</f>
        <v>14.08036097361421</v>
      </c>
      <c r="L16" s="125">
        <f>L14/L8</f>
        <v>-2.4004460028673326E-2</v>
      </c>
      <c r="M16" s="1"/>
      <c r="N16" s="1"/>
      <c r="O16" s="1"/>
      <c r="AC16" s="1"/>
      <c r="AD16" s="1"/>
      <c r="AE16" s="1"/>
      <c r="AF16" s="1"/>
      <c r="AG16" s="1"/>
      <c r="AH16" s="1"/>
      <c r="AI16" s="1"/>
      <c r="AJ16" s="1"/>
      <c r="AK16" s="1"/>
      <c r="AL16" s="1"/>
      <c r="AM16" s="1"/>
      <c r="AN16" s="1"/>
      <c r="AO16" s="1"/>
      <c r="AP16" s="1"/>
      <c r="AQ16" s="1"/>
      <c r="AR16" s="1"/>
      <c r="AS16" s="1"/>
      <c r="AT16" s="1"/>
    </row>
    <row r="17" spans="1:46" ht="28.5" customHeight="1" x14ac:dyDescent="0.25">
      <c r="A17" s="1"/>
      <c r="B17" s="45"/>
      <c r="C17" s="130" t="s">
        <v>59</v>
      </c>
      <c r="D17" s="127">
        <f>D11/D9</f>
        <v>0.89258523921080246</v>
      </c>
      <c r="E17" s="127">
        <f t="shared" ref="E17:H17" si="6">E11/E9</f>
        <v>0.82203414623233273</v>
      </c>
      <c r="F17" s="127"/>
      <c r="G17" s="127"/>
      <c r="H17" s="127">
        <f t="shared" si="6"/>
        <v>0.88020286616175869</v>
      </c>
      <c r="I17" s="127"/>
      <c r="J17" s="95"/>
      <c r="K17" s="96"/>
      <c r="L17" s="95"/>
      <c r="M17" s="1"/>
      <c r="N17" s="1"/>
      <c r="O17" s="1"/>
      <c r="AC17" s="1"/>
      <c r="AD17" s="1"/>
      <c r="AE17" s="1"/>
      <c r="AF17" s="1"/>
      <c r="AG17" s="1"/>
      <c r="AH17" s="1"/>
      <c r="AI17" s="1"/>
      <c r="AJ17" s="1"/>
      <c r="AK17" s="1"/>
      <c r="AL17" s="1"/>
      <c r="AM17" s="1"/>
      <c r="AN17" s="1"/>
      <c r="AO17" s="1"/>
      <c r="AP17" s="1"/>
      <c r="AQ17" s="1"/>
      <c r="AR17" s="1"/>
      <c r="AS17" s="1"/>
      <c r="AT17" s="1"/>
    </row>
    <row r="18" spans="1:46" ht="28.5" customHeight="1" x14ac:dyDescent="0.25">
      <c r="A18" s="1"/>
      <c r="B18" s="45"/>
      <c r="C18" s="132" t="s">
        <v>60</v>
      </c>
      <c r="D18" s="133">
        <f>D14/D8</f>
        <v>1.2264392324093816</v>
      </c>
      <c r="E18" s="133">
        <f t="shared" ref="E18:H18" si="7">E14/E8</f>
        <v>1.0819733333333335</v>
      </c>
      <c r="F18" s="133"/>
      <c r="G18" s="133"/>
      <c r="H18" s="133">
        <f t="shared" si="7"/>
        <v>0.73567164179104472</v>
      </c>
      <c r="I18" s="133"/>
      <c r="J18" s="95"/>
      <c r="K18" s="96"/>
      <c r="L18" s="95"/>
      <c r="M18" s="1"/>
      <c r="N18" s="1"/>
      <c r="O18" s="1"/>
      <c r="AC18" s="1"/>
      <c r="AD18" s="1"/>
      <c r="AE18" s="1"/>
      <c r="AF18" s="1"/>
      <c r="AG18" s="1"/>
      <c r="AH18" s="1"/>
      <c r="AI18" s="1"/>
      <c r="AJ18" s="1"/>
      <c r="AK18" s="1"/>
      <c r="AL18" s="1"/>
      <c r="AM18" s="1"/>
      <c r="AN18" s="1"/>
      <c r="AO18" s="1"/>
      <c r="AP18" s="1"/>
      <c r="AQ18" s="1"/>
      <c r="AR18" s="1"/>
      <c r="AS18" s="1"/>
      <c r="AT18" s="1"/>
    </row>
    <row r="19" spans="1:46" ht="28.5" customHeight="1" thickBot="1" x14ac:dyDescent="0.3">
      <c r="A19" s="1"/>
      <c r="B19" s="45"/>
      <c r="C19" s="131" t="s">
        <v>61</v>
      </c>
      <c r="D19" s="129">
        <f>D14/D9</f>
        <v>0.97858578022310783</v>
      </c>
      <c r="E19" s="129">
        <f t="shared" ref="E19:H19" si="8">E14/E9</f>
        <v>0.87280089624825108</v>
      </c>
      <c r="F19" s="129"/>
      <c r="G19" s="129"/>
      <c r="H19" s="129">
        <f t="shared" si="8"/>
        <v>0.92723229906204496</v>
      </c>
      <c r="I19" s="129"/>
      <c r="J19" s="95"/>
      <c r="K19" s="96"/>
      <c r="L19" s="95"/>
      <c r="M19" s="1"/>
      <c r="N19" s="1"/>
      <c r="O19" s="1"/>
      <c r="AC19" s="1"/>
      <c r="AD19" s="1"/>
      <c r="AE19" s="1"/>
      <c r="AF19" s="1"/>
      <c r="AG19" s="1"/>
      <c r="AH19" s="1"/>
      <c r="AI19" s="1"/>
      <c r="AJ19" s="1"/>
      <c r="AK19" s="1"/>
      <c r="AL19" s="1"/>
      <c r="AM19" s="1"/>
      <c r="AN19" s="1"/>
      <c r="AO19" s="1"/>
      <c r="AP19" s="1"/>
      <c r="AQ19" s="1"/>
      <c r="AR19" s="1"/>
      <c r="AS19" s="1"/>
      <c r="AT19" s="1"/>
    </row>
    <row r="20" spans="1:46" ht="28.5" customHeight="1" x14ac:dyDescent="0.4">
      <c r="A20" s="1"/>
      <c r="B20" s="45"/>
      <c r="C20" s="135" t="s">
        <v>46</v>
      </c>
      <c r="D20" s="191">
        <f>D14/D10</f>
        <v>1.0950350289369477</v>
      </c>
      <c r="E20" s="191">
        <f t="shared" ref="E20:H20" si="9">E14/E10</f>
        <v>0.96604761904761882</v>
      </c>
      <c r="F20" s="191"/>
      <c r="G20" s="191"/>
      <c r="H20" s="191">
        <f t="shared" si="9"/>
        <v>0.65684968017057555</v>
      </c>
      <c r="I20" s="191"/>
      <c r="J20" s="95"/>
      <c r="K20" s="96"/>
      <c r="L20" s="95"/>
      <c r="M20" s="1"/>
      <c r="N20" s="1"/>
      <c r="O20" s="1"/>
      <c r="AC20" s="1"/>
      <c r="AD20" s="1"/>
      <c r="AE20" s="1"/>
      <c r="AF20" s="1"/>
      <c r="AG20" s="1"/>
      <c r="AH20" s="1"/>
      <c r="AI20" s="1"/>
      <c r="AJ20" s="1"/>
      <c r="AK20" s="1"/>
      <c r="AL20" s="1"/>
      <c r="AM20" s="1"/>
      <c r="AN20" s="1"/>
      <c r="AO20" s="1"/>
      <c r="AP20" s="1"/>
      <c r="AQ20" s="1"/>
      <c r="AR20" s="1"/>
      <c r="AS20" s="1"/>
      <c r="AT20" s="1"/>
    </row>
    <row r="21" spans="1:46" ht="28.5" customHeight="1" thickBot="1" x14ac:dyDescent="0.3">
      <c r="A21" s="1"/>
      <c r="B21" s="45"/>
      <c r="C21" s="134" t="s">
        <v>47</v>
      </c>
      <c r="D21" s="154">
        <f t="shared" ref="D21:H21" si="10">D10-D14</f>
        <v>-99.839999999999691</v>
      </c>
      <c r="E21" s="193">
        <f t="shared" si="10"/>
        <v>71.300000000000409</v>
      </c>
      <c r="F21" s="194">
        <f t="shared" si="10"/>
        <v>0</v>
      </c>
      <c r="G21" s="194">
        <f t="shared" si="10"/>
        <v>0</v>
      </c>
      <c r="H21" s="194">
        <f t="shared" si="10"/>
        <v>257.50000000000011</v>
      </c>
      <c r="I21" s="194">
        <v>0</v>
      </c>
      <c r="J21" s="125"/>
      <c r="K21" s="125"/>
      <c r="L21" s="125"/>
      <c r="M21" s="1"/>
      <c r="N21" s="1"/>
      <c r="O21" s="1"/>
      <c r="AC21" s="1"/>
      <c r="AD21" s="1"/>
      <c r="AE21" s="1"/>
      <c r="AF21" s="1"/>
      <c r="AG21" s="1"/>
      <c r="AH21" s="1"/>
      <c r="AI21" s="1"/>
      <c r="AJ21" s="1"/>
      <c r="AK21" s="1"/>
      <c r="AL21" s="1"/>
      <c r="AM21" s="1"/>
      <c r="AN21" s="1"/>
      <c r="AO21" s="1"/>
      <c r="AP21" s="1"/>
      <c r="AQ21" s="1"/>
      <c r="AR21" s="1"/>
      <c r="AS21" s="1"/>
      <c r="AT21" s="1"/>
    </row>
    <row r="22" spans="1:46" ht="31.5" customHeight="1" thickBot="1" x14ac:dyDescent="0.3">
      <c r="A22" s="261" t="s">
        <v>48</v>
      </c>
      <c r="B22" s="262"/>
      <c r="C22" s="263">
        <v>2</v>
      </c>
      <c r="D22" s="162" t="s">
        <v>124</v>
      </c>
      <c r="E22" s="183" t="s">
        <v>123</v>
      </c>
      <c r="F22" s="211"/>
      <c r="G22" s="211"/>
      <c r="H22" s="183" t="s">
        <v>123</v>
      </c>
      <c r="I22" s="211"/>
      <c r="J22" s="61"/>
      <c r="K22" s="61"/>
      <c r="L22" s="61"/>
      <c r="M22" s="1"/>
      <c r="O22" s="1"/>
      <c r="Q22" s="151"/>
      <c r="R22" s="151"/>
      <c r="AC22" s="1"/>
      <c r="AD22" s="1"/>
      <c r="AE22" s="1"/>
      <c r="AF22" s="1"/>
      <c r="AG22" s="1"/>
      <c r="AH22" s="1"/>
      <c r="AI22" s="1"/>
      <c r="AJ22" s="1"/>
      <c r="AK22" s="1"/>
      <c r="AL22" s="1"/>
      <c r="AM22" s="1"/>
      <c r="AN22" s="1"/>
      <c r="AO22" s="1"/>
      <c r="AP22" s="1"/>
      <c r="AQ22" s="1"/>
      <c r="AR22" s="1"/>
      <c r="AS22" s="1"/>
      <c r="AT22" s="1"/>
    </row>
    <row r="23" spans="1:46" s="71" customFormat="1" ht="27" thickBot="1" x14ac:dyDescent="0.45">
      <c r="A23" s="160" t="s">
        <v>74</v>
      </c>
      <c r="B23" s="161"/>
      <c r="C23" s="264"/>
      <c r="D23" s="75" t="s">
        <v>109</v>
      </c>
      <c r="E23" s="184" t="s">
        <v>110</v>
      </c>
      <c r="F23" s="212"/>
      <c r="G23" s="212"/>
      <c r="H23" s="184" t="s">
        <v>112</v>
      </c>
      <c r="I23" s="212"/>
      <c r="J23" s="158"/>
      <c r="K23" s="77"/>
      <c r="L23" s="77"/>
      <c r="M23" s="156"/>
      <c r="N23" s="156"/>
      <c r="O23" s="156"/>
      <c r="P23" s="157"/>
      <c r="Q23" s="152"/>
      <c r="R23" s="152"/>
    </row>
    <row r="24" spans="1:46" s="71" customFormat="1" ht="27" thickBot="1" x14ac:dyDescent="0.45">
      <c r="A24" s="266" t="s">
        <v>76</v>
      </c>
      <c r="B24" s="267"/>
      <c r="C24" s="264"/>
      <c r="D24" s="75" t="s">
        <v>137</v>
      </c>
      <c r="E24" s="184" t="s">
        <v>138</v>
      </c>
      <c r="F24" s="212"/>
      <c r="G24" s="212"/>
      <c r="H24" s="184" t="s">
        <v>113</v>
      </c>
      <c r="I24" s="212"/>
      <c r="J24" s="153"/>
      <c r="K24" s="153"/>
      <c r="L24" s="153"/>
      <c r="M24" s="156"/>
      <c r="N24" s="156"/>
      <c r="O24" s="156"/>
      <c r="P24" s="157"/>
      <c r="Q24" s="152"/>
      <c r="R24" s="152"/>
    </row>
    <row r="25" spans="1:46" s="71" customFormat="1" ht="27" thickBot="1" x14ac:dyDescent="0.45">
      <c r="A25" s="223"/>
      <c r="B25" s="224"/>
      <c r="C25" s="264"/>
      <c r="D25" s="233"/>
      <c r="E25" s="61" t="s">
        <v>111</v>
      </c>
      <c r="F25" s="234"/>
      <c r="G25" s="234"/>
      <c r="H25" s="235" t="s">
        <v>139</v>
      </c>
      <c r="I25" s="234"/>
      <c r="J25" s="153"/>
      <c r="K25" s="153"/>
      <c r="L25" s="153"/>
      <c r="M25" s="156"/>
      <c r="N25" s="156"/>
      <c r="O25" s="156"/>
      <c r="P25" s="157"/>
      <c r="Q25" s="152"/>
      <c r="R25" s="152"/>
    </row>
    <row r="26" spans="1:46" s="71" customFormat="1" ht="27" thickBot="1" x14ac:dyDescent="0.45">
      <c r="A26" s="268" t="s">
        <v>75</v>
      </c>
      <c r="B26" s="269"/>
      <c r="C26" s="265"/>
      <c r="D26" s="164"/>
      <c r="E26" s="61" t="s">
        <v>101</v>
      </c>
      <c r="F26" s="213"/>
      <c r="G26" s="213"/>
      <c r="H26" s="185"/>
      <c r="I26" s="213"/>
      <c r="J26" s="153"/>
      <c r="K26" s="153"/>
      <c r="L26" s="153"/>
      <c r="M26" s="70"/>
      <c r="N26" s="70"/>
      <c r="O26" s="70"/>
      <c r="Q26" s="152"/>
      <c r="R26" s="152"/>
    </row>
    <row r="27" spans="1:46" ht="71.25" customHeight="1" thickBot="1" x14ac:dyDescent="0.3">
      <c r="A27" s="277" t="s">
        <v>36</v>
      </c>
      <c r="B27" s="278"/>
      <c r="C27" s="102"/>
      <c r="D27" s="159"/>
      <c r="E27" s="159"/>
      <c r="F27" s="159"/>
      <c r="G27" s="159"/>
      <c r="H27" s="159"/>
      <c r="I27" s="159"/>
      <c r="J27" s="103"/>
      <c r="K27" s="103"/>
      <c r="L27" s="104"/>
      <c r="M27" s="40" t="s">
        <v>66</v>
      </c>
      <c r="N27" s="40" t="s">
        <v>37</v>
      </c>
      <c r="O27" s="40" t="s">
        <v>67</v>
      </c>
      <c r="P27" s="81" t="s">
        <v>68</v>
      </c>
      <c r="Q27" s="151"/>
      <c r="R27" s="151"/>
      <c r="AC27" s="1"/>
      <c r="AD27" s="1"/>
      <c r="AE27" s="1"/>
      <c r="AF27" s="1"/>
      <c r="AG27" s="1"/>
      <c r="AH27" s="1"/>
      <c r="AI27" s="1"/>
      <c r="AJ27" s="1"/>
      <c r="AK27" s="1"/>
      <c r="AL27" s="1"/>
      <c r="AM27" s="1"/>
      <c r="AN27" s="1"/>
      <c r="AO27" s="1"/>
      <c r="AP27" s="1"/>
      <c r="AQ27" s="1"/>
      <c r="AR27" s="1"/>
      <c r="AS27" s="1"/>
      <c r="AT27" s="1"/>
    </row>
    <row r="28" spans="1:46" ht="63" customHeight="1" x14ac:dyDescent="0.25">
      <c r="A28" s="79"/>
      <c r="B28" s="80"/>
      <c r="C28" s="101" t="s">
        <v>72</v>
      </c>
      <c r="D28" s="67" t="s">
        <v>28</v>
      </c>
      <c r="E28" s="1"/>
      <c r="F28" s="1"/>
      <c r="G28" s="1"/>
      <c r="H28" s="1"/>
      <c r="I28" s="1"/>
      <c r="J28" s="1"/>
      <c r="K28" s="1"/>
      <c r="L28" s="1"/>
      <c r="M28" s="10"/>
      <c r="N28" s="9"/>
      <c r="O28" s="11"/>
      <c r="P28" s="10"/>
      <c r="Q28" s="276"/>
      <c r="R28" s="276"/>
      <c r="AC28" s="1"/>
      <c r="AD28" s="1"/>
      <c r="AE28" s="1"/>
      <c r="AF28" s="1"/>
      <c r="AG28" s="1"/>
      <c r="AH28" s="1"/>
      <c r="AI28" s="1"/>
      <c r="AJ28" s="1"/>
      <c r="AK28" s="1"/>
      <c r="AL28" s="1"/>
      <c r="AM28" s="1"/>
      <c r="AN28" s="1"/>
      <c r="AO28" s="1"/>
      <c r="AP28" s="1"/>
      <c r="AQ28" s="1"/>
      <c r="AR28" s="1"/>
      <c r="AS28" s="1"/>
      <c r="AT28" s="1"/>
    </row>
    <row r="29" spans="1:46" ht="45" customHeight="1" x14ac:dyDescent="0.25">
      <c r="A29" s="279" t="s">
        <v>13</v>
      </c>
      <c r="B29" s="280"/>
      <c r="C29" s="54" t="s">
        <v>192</v>
      </c>
      <c r="D29" s="174" t="s">
        <v>145</v>
      </c>
      <c r="E29" s="199" t="s">
        <v>145</v>
      </c>
      <c r="F29" s="220" t="s">
        <v>121</v>
      </c>
      <c r="G29" s="220" t="s">
        <v>121</v>
      </c>
      <c r="H29" s="186" t="s">
        <v>145</v>
      </c>
      <c r="I29" s="220" t="s">
        <v>121</v>
      </c>
      <c r="J29" s="39"/>
      <c r="K29" s="75"/>
      <c r="L29" s="39"/>
      <c r="M29" s="3" t="s">
        <v>174</v>
      </c>
      <c r="N29" s="142" t="s">
        <v>222</v>
      </c>
      <c r="O29" s="241" t="s">
        <v>166</v>
      </c>
      <c r="P29" s="246" t="s">
        <v>177</v>
      </c>
      <c r="Q29" s="151"/>
      <c r="R29" s="151"/>
      <c r="AC29" s="1"/>
      <c r="AD29" s="1"/>
      <c r="AE29" s="1"/>
      <c r="AF29" s="1"/>
      <c r="AG29" s="1"/>
      <c r="AH29" s="1"/>
      <c r="AI29" s="1"/>
      <c r="AJ29" s="1"/>
      <c r="AK29" s="1"/>
      <c r="AL29" s="1"/>
      <c r="AM29" s="1"/>
      <c r="AN29" s="1"/>
      <c r="AO29" s="1"/>
      <c r="AP29" s="1"/>
      <c r="AQ29" s="1"/>
      <c r="AR29" s="1"/>
      <c r="AS29" s="1"/>
      <c r="AT29" s="1"/>
    </row>
    <row r="30" spans="1:46" ht="42" x14ac:dyDescent="0.25">
      <c r="A30" s="281"/>
      <c r="B30" s="280"/>
      <c r="C30" s="55" t="s">
        <v>69</v>
      </c>
      <c r="D30" s="217" t="s">
        <v>152</v>
      </c>
      <c r="E30" s="188" t="s">
        <v>152</v>
      </c>
      <c r="F30" s="220" t="s">
        <v>121</v>
      </c>
      <c r="G30" s="220" t="s">
        <v>121</v>
      </c>
      <c r="H30" s="186" t="s">
        <v>152</v>
      </c>
      <c r="I30" s="220" t="s">
        <v>121</v>
      </c>
      <c r="J30" s="33"/>
      <c r="K30" s="75"/>
      <c r="L30" s="33"/>
      <c r="M30" s="3" t="s">
        <v>121</v>
      </c>
      <c r="N30" s="142" t="s">
        <v>121</v>
      </c>
      <c r="O30" s="252" t="s">
        <v>223</v>
      </c>
      <c r="P30" s="246" t="s">
        <v>181</v>
      </c>
      <c r="Q30" s="276"/>
      <c r="R30" s="276"/>
      <c r="AC30" s="1"/>
      <c r="AD30" s="1"/>
      <c r="AE30" s="1"/>
      <c r="AF30" s="1"/>
      <c r="AG30" s="1"/>
      <c r="AH30" s="1"/>
      <c r="AI30" s="1"/>
      <c r="AJ30" s="1"/>
      <c r="AK30" s="1"/>
      <c r="AL30" s="1"/>
      <c r="AM30" s="1"/>
      <c r="AN30" s="1"/>
      <c r="AO30" s="1"/>
      <c r="AP30" s="1"/>
      <c r="AQ30" s="1"/>
      <c r="AR30" s="1"/>
      <c r="AS30" s="1"/>
      <c r="AT30" s="1"/>
    </row>
    <row r="31" spans="1:46" ht="45" x14ac:dyDescent="0.25">
      <c r="A31" s="281"/>
      <c r="B31" s="280"/>
      <c r="C31" s="54" t="s">
        <v>70</v>
      </c>
      <c r="D31" s="217" t="s">
        <v>155</v>
      </c>
      <c r="E31" s="188" t="s">
        <v>155</v>
      </c>
      <c r="F31" s="220" t="s">
        <v>121</v>
      </c>
      <c r="G31" s="220" t="s">
        <v>121</v>
      </c>
      <c r="H31" s="186" t="s">
        <v>155</v>
      </c>
      <c r="I31" s="220" t="s">
        <v>121</v>
      </c>
      <c r="J31" s="34"/>
      <c r="K31" s="76"/>
      <c r="L31" s="34"/>
      <c r="M31" s="3" t="s">
        <v>174</v>
      </c>
      <c r="N31" s="172" t="s">
        <v>178</v>
      </c>
      <c r="O31" s="171" t="s">
        <v>179</v>
      </c>
      <c r="P31" s="246" t="s">
        <v>21</v>
      </c>
      <c r="Q31" s="151"/>
      <c r="R31" s="151"/>
      <c r="AC31" s="1"/>
      <c r="AD31" s="1"/>
      <c r="AE31" s="1"/>
      <c r="AF31" s="1"/>
      <c r="AG31" s="1"/>
      <c r="AH31" s="1"/>
      <c r="AI31" s="1"/>
      <c r="AJ31" s="1"/>
      <c r="AK31" s="1"/>
      <c r="AL31" s="1"/>
      <c r="AM31" s="1"/>
      <c r="AN31" s="1"/>
      <c r="AO31" s="1"/>
      <c r="AP31" s="1"/>
      <c r="AQ31" s="1"/>
      <c r="AR31" s="1"/>
      <c r="AS31" s="1"/>
      <c r="AT31" s="1"/>
    </row>
    <row r="32" spans="1:46" ht="21.75" customHeight="1" x14ac:dyDescent="0.25">
      <c r="A32" s="1"/>
      <c r="B32" s="1"/>
      <c r="D32" s="4"/>
      <c r="E32" s="4"/>
      <c r="F32" s="4"/>
      <c r="G32" s="4"/>
      <c r="H32" s="4"/>
      <c r="I32" s="7"/>
      <c r="J32" s="4"/>
      <c r="K32" s="7"/>
      <c r="L32" s="4"/>
      <c r="M32" s="5"/>
      <c r="N32" s="5"/>
      <c r="O32" s="6"/>
      <c r="P32" s="204"/>
      <c r="Q32" s="151"/>
      <c r="R32" s="151"/>
      <c r="AC32" s="1"/>
      <c r="AD32" s="1"/>
      <c r="AE32" s="1"/>
      <c r="AF32" s="1"/>
      <c r="AG32" s="1"/>
      <c r="AH32" s="1"/>
      <c r="AI32" s="1"/>
      <c r="AJ32" s="1"/>
      <c r="AK32" s="1"/>
      <c r="AL32" s="1"/>
      <c r="AM32" s="1"/>
      <c r="AN32" s="1"/>
      <c r="AO32" s="1"/>
      <c r="AP32" s="1"/>
      <c r="AQ32" s="1"/>
      <c r="AR32" s="1"/>
      <c r="AS32" s="1"/>
      <c r="AT32" s="1"/>
    </row>
    <row r="33" spans="1:46" ht="34.5" x14ac:dyDescent="0.25">
      <c r="A33" s="1"/>
      <c r="B33" s="1"/>
      <c r="C33" s="74" t="s">
        <v>73</v>
      </c>
      <c r="D33" s="67" t="s">
        <v>28</v>
      </c>
      <c r="E33" s="1"/>
      <c r="F33" s="1"/>
      <c r="G33" s="1"/>
      <c r="H33" s="1"/>
      <c r="I33" s="9"/>
      <c r="J33" s="1"/>
      <c r="L33" s="1"/>
      <c r="M33" s="10"/>
      <c r="N33" s="10"/>
      <c r="O33" s="11"/>
      <c r="P33" s="204"/>
      <c r="Q33" s="276"/>
      <c r="R33" s="276"/>
      <c r="AC33" s="1"/>
      <c r="AD33" s="1"/>
      <c r="AE33" s="1"/>
      <c r="AF33" s="1"/>
      <c r="AG33" s="1"/>
      <c r="AH33" s="1"/>
      <c r="AI33" s="1"/>
      <c r="AJ33" s="1"/>
      <c r="AK33" s="1"/>
      <c r="AL33" s="1"/>
      <c r="AM33" s="1"/>
      <c r="AN33" s="1"/>
      <c r="AO33" s="1"/>
      <c r="AP33" s="1"/>
      <c r="AQ33" s="1"/>
      <c r="AR33" s="1"/>
      <c r="AS33" s="1"/>
      <c r="AT33" s="1"/>
    </row>
    <row r="34" spans="1:46" ht="78.75" customHeight="1" x14ac:dyDescent="0.25">
      <c r="A34" s="288" t="s">
        <v>7</v>
      </c>
      <c r="B34" s="289"/>
      <c r="C34" s="179" t="s">
        <v>80</v>
      </c>
      <c r="D34" s="218" t="s">
        <v>155</v>
      </c>
      <c r="E34" s="187" t="s">
        <v>155</v>
      </c>
      <c r="F34" s="216" t="s">
        <v>121</v>
      </c>
      <c r="G34" s="216" t="s">
        <v>121</v>
      </c>
      <c r="H34" s="186" t="s">
        <v>155</v>
      </c>
      <c r="I34" s="216" t="s">
        <v>121</v>
      </c>
      <c r="J34" s="25"/>
      <c r="K34" s="75"/>
      <c r="L34" s="25"/>
      <c r="M34" s="142" t="s">
        <v>174</v>
      </c>
      <c r="N34" s="28" t="s">
        <v>161</v>
      </c>
      <c r="O34" s="195" t="s">
        <v>224</v>
      </c>
      <c r="P34" s="253" t="s">
        <v>177</v>
      </c>
      <c r="Q34" s="151"/>
      <c r="R34" s="151"/>
      <c r="AC34" s="1"/>
      <c r="AD34" s="1"/>
      <c r="AE34" s="1"/>
      <c r="AF34" s="1"/>
      <c r="AG34" s="1"/>
      <c r="AH34" s="1"/>
      <c r="AI34" s="1"/>
      <c r="AJ34" s="1"/>
      <c r="AK34" s="1"/>
      <c r="AL34" s="1"/>
      <c r="AM34" s="1"/>
      <c r="AN34" s="1"/>
      <c r="AO34" s="1"/>
      <c r="AP34" s="1"/>
      <c r="AQ34" s="1"/>
      <c r="AR34" s="1"/>
      <c r="AS34" s="1"/>
      <c r="AT34" s="1"/>
    </row>
    <row r="35" spans="1:46" ht="45" x14ac:dyDescent="0.25">
      <c r="A35" s="288"/>
      <c r="B35" s="289"/>
      <c r="C35" s="179" t="s">
        <v>81</v>
      </c>
      <c r="D35" s="218" t="s">
        <v>155</v>
      </c>
      <c r="E35" s="187" t="s">
        <v>155</v>
      </c>
      <c r="F35" s="216" t="s">
        <v>121</v>
      </c>
      <c r="G35" s="216" t="s">
        <v>121</v>
      </c>
      <c r="H35" s="186" t="s">
        <v>155</v>
      </c>
      <c r="I35" s="216" t="s">
        <v>121</v>
      </c>
      <c r="J35" s="35"/>
      <c r="K35" s="75"/>
      <c r="L35" s="35"/>
      <c r="M35" s="142" t="s">
        <v>174</v>
      </c>
      <c r="N35" s="172" t="s">
        <v>225</v>
      </c>
      <c r="O35" s="201" t="s">
        <v>160</v>
      </c>
      <c r="P35" s="253" t="s">
        <v>177</v>
      </c>
      <c r="Q35" s="151"/>
      <c r="R35" s="151"/>
      <c r="AC35" s="1"/>
      <c r="AD35" s="1"/>
      <c r="AE35" s="1"/>
      <c r="AF35" s="1"/>
      <c r="AG35" s="1"/>
      <c r="AH35" s="1"/>
      <c r="AI35" s="1"/>
      <c r="AJ35" s="1"/>
      <c r="AK35" s="1"/>
      <c r="AL35" s="1"/>
      <c r="AM35" s="1"/>
      <c r="AN35" s="1"/>
      <c r="AO35" s="1"/>
      <c r="AP35" s="1"/>
      <c r="AQ35" s="1"/>
      <c r="AR35" s="1"/>
      <c r="AS35" s="1"/>
      <c r="AT35" s="1"/>
    </row>
    <row r="36" spans="1:46" ht="21" customHeight="1" x14ac:dyDescent="0.25">
      <c r="A36" s="288"/>
      <c r="B36" s="289"/>
      <c r="C36" s="180" t="s">
        <v>79</v>
      </c>
      <c r="D36" s="218" t="s">
        <v>152</v>
      </c>
      <c r="E36" s="187" t="s">
        <v>152</v>
      </c>
      <c r="F36" s="216" t="s">
        <v>121</v>
      </c>
      <c r="G36" s="216" t="s">
        <v>121</v>
      </c>
      <c r="H36" s="186" t="s">
        <v>152</v>
      </c>
      <c r="I36" s="216" t="s">
        <v>121</v>
      </c>
      <c r="J36" s="26"/>
      <c r="K36" s="76"/>
      <c r="L36" s="26"/>
      <c r="M36" s="3" t="s">
        <v>180</v>
      </c>
      <c r="N36" s="3" t="s">
        <v>121</v>
      </c>
      <c r="O36" s="252" t="s">
        <v>226</v>
      </c>
      <c r="P36" s="254" t="s">
        <v>181</v>
      </c>
      <c r="Q36" s="151"/>
      <c r="R36" s="151"/>
      <c r="AC36" s="1"/>
      <c r="AD36" s="1"/>
      <c r="AE36" s="1"/>
      <c r="AF36" s="1"/>
      <c r="AG36" s="1"/>
      <c r="AH36" s="1"/>
      <c r="AI36" s="1"/>
      <c r="AJ36" s="1"/>
      <c r="AK36" s="1"/>
      <c r="AL36" s="1"/>
      <c r="AM36" s="1"/>
      <c r="AN36" s="1"/>
      <c r="AO36" s="1"/>
      <c r="AP36" s="1"/>
      <c r="AQ36" s="1"/>
      <c r="AR36" s="1"/>
      <c r="AS36" s="1"/>
      <c r="AT36" s="1"/>
    </row>
    <row r="37" spans="1:46" ht="64.150000000000006" customHeight="1" x14ac:dyDescent="0.25">
      <c r="A37" s="288"/>
      <c r="B37" s="289"/>
      <c r="C37" s="182" t="s">
        <v>78</v>
      </c>
      <c r="D37" s="218" t="s">
        <v>152</v>
      </c>
      <c r="E37" s="187" t="s">
        <v>152</v>
      </c>
      <c r="F37" s="216" t="s">
        <v>121</v>
      </c>
      <c r="G37" s="216" t="s">
        <v>121</v>
      </c>
      <c r="H37" s="186" t="s">
        <v>152</v>
      </c>
      <c r="I37" s="216" t="s">
        <v>121</v>
      </c>
      <c r="J37" s="26"/>
      <c r="K37" s="75"/>
      <c r="L37" s="26"/>
      <c r="M37" s="3" t="s">
        <v>180</v>
      </c>
      <c r="N37" s="28" t="s">
        <v>121</v>
      </c>
      <c r="O37" s="252" t="s">
        <v>226</v>
      </c>
      <c r="P37" s="254" t="s">
        <v>181</v>
      </c>
      <c r="Q37" s="151"/>
      <c r="R37" s="151"/>
      <c r="AC37" s="1"/>
      <c r="AD37" s="1"/>
      <c r="AE37" s="1"/>
      <c r="AF37" s="1"/>
      <c r="AG37" s="1"/>
      <c r="AH37" s="1"/>
      <c r="AI37" s="1"/>
      <c r="AJ37" s="1"/>
      <c r="AK37" s="1"/>
      <c r="AL37" s="1"/>
      <c r="AM37" s="1"/>
      <c r="AN37" s="1"/>
      <c r="AO37" s="1"/>
      <c r="AP37" s="1"/>
      <c r="AQ37" s="1"/>
      <c r="AR37" s="1"/>
      <c r="AS37" s="1"/>
      <c r="AT37" s="1"/>
    </row>
    <row r="38" spans="1:46" ht="39" customHeight="1" x14ac:dyDescent="0.25">
      <c r="A38" s="288"/>
      <c r="B38" s="289"/>
      <c r="C38" s="181" t="s">
        <v>77</v>
      </c>
      <c r="D38" s="218" t="s">
        <v>155</v>
      </c>
      <c r="E38" s="187" t="s">
        <v>155</v>
      </c>
      <c r="F38" s="214" t="s">
        <v>121</v>
      </c>
      <c r="G38" s="214" t="s">
        <v>121</v>
      </c>
      <c r="H38" s="186" t="s">
        <v>155</v>
      </c>
      <c r="I38" s="214" t="s">
        <v>121</v>
      </c>
      <c r="J38" s="27"/>
      <c r="K38" s="75"/>
      <c r="L38" s="27"/>
      <c r="M38" s="142" t="s">
        <v>174</v>
      </c>
      <c r="N38" s="3" t="s">
        <v>121</v>
      </c>
      <c r="O38" s="252" t="s">
        <v>226</v>
      </c>
      <c r="P38" s="249" t="s">
        <v>177</v>
      </c>
      <c r="Q38" s="151"/>
      <c r="R38" s="151"/>
      <c r="AC38" s="1"/>
      <c r="AD38" s="1"/>
      <c r="AE38" s="1"/>
      <c r="AF38" s="1"/>
      <c r="AG38" s="1"/>
      <c r="AH38" s="1"/>
      <c r="AI38" s="1"/>
      <c r="AJ38" s="1"/>
      <c r="AK38" s="1"/>
      <c r="AL38" s="1"/>
      <c r="AM38" s="1"/>
      <c r="AN38" s="1"/>
      <c r="AO38" s="1"/>
      <c r="AP38" s="1"/>
      <c r="AQ38" s="1"/>
      <c r="AR38" s="1"/>
      <c r="AS38" s="1"/>
      <c r="AT38" s="1"/>
    </row>
    <row r="39" spans="1:46" ht="33.75" x14ac:dyDescent="0.25">
      <c r="A39" s="203"/>
      <c r="B39" s="165"/>
      <c r="C39" s="78"/>
      <c r="D39" s="167"/>
      <c r="E39" s="167"/>
      <c r="F39" s="167"/>
      <c r="G39" s="167"/>
      <c r="H39" s="167"/>
      <c r="I39" s="168"/>
      <c r="J39" s="166"/>
      <c r="K39" s="155"/>
      <c r="L39" s="166"/>
      <c r="M39" s="169"/>
      <c r="N39" s="169"/>
      <c r="O39" s="170"/>
      <c r="P39" s="205"/>
      <c r="Q39" s="151"/>
      <c r="R39" s="151"/>
      <c r="AC39" s="1"/>
      <c r="AD39" s="1"/>
      <c r="AE39" s="1"/>
      <c r="AF39" s="1"/>
      <c r="AG39" s="1"/>
      <c r="AH39" s="1"/>
      <c r="AI39" s="1"/>
      <c r="AJ39" s="1"/>
      <c r="AK39" s="1"/>
      <c r="AL39" s="1"/>
      <c r="AM39" s="1"/>
      <c r="AN39" s="1"/>
      <c r="AO39" s="1"/>
      <c r="AP39" s="1"/>
      <c r="AQ39" s="1"/>
      <c r="AR39" s="1"/>
      <c r="AS39" s="1"/>
      <c r="AT39" s="1"/>
    </row>
    <row r="40" spans="1:46" ht="21" x14ac:dyDescent="0.25">
      <c r="A40" s="1"/>
      <c r="B40" s="1"/>
      <c r="C40" s="8"/>
      <c r="D40" s="67" t="s">
        <v>41</v>
      </c>
      <c r="E40" s="8"/>
      <c r="F40" s="8"/>
      <c r="G40" s="8"/>
      <c r="H40" s="8"/>
      <c r="I40" s="6"/>
      <c r="J40" s="8"/>
      <c r="L40" s="8"/>
      <c r="M40" s="5"/>
      <c r="N40" s="5"/>
      <c r="O40" s="5"/>
      <c r="P40" s="204"/>
      <c r="Q40" s="151"/>
      <c r="R40" s="151"/>
      <c r="AC40" s="1"/>
      <c r="AD40" s="1"/>
      <c r="AE40" s="1"/>
      <c r="AF40" s="1"/>
      <c r="AG40" s="1"/>
      <c r="AH40" s="1"/>
      <c r="AI40" s="1"/>
      <c r="AJ40" s="1"/>
      <c r="AK40" s="1"/>
      <c r="AL40" s="1"/>
      <c r="AM40" s="1"/>
      <c r="AN40" s="1"/>
      <c r="AO40" s="1"/>
      <c r="AP40" s="1"/>
      <c r="AQ40" s="1"/>
      <c r="AR40" s="1"/>
      <c r="AS40" s="1"/>
      <c r="AT40" s="1"/>
    </row>
    <row r="41" spans="1:46" ht="30" x14ac:dyDescent="0.25">
      <c r="A41" s="288" t="s">
        <v>3</v>
      </c>
      <c r="B41" s="289"/>
      <c r="C41" s="58" t="s">
        <v>4</v>
      </c>
      <c r="D41" s="218" t="s">
        <v>155</v>
      </c>
      <c r="E41" s="187" t="s">
        <v>155</v>
      </c>
      <c r="F41" s="216" t="s">
        <v>121</v>
      </c>
      <c r="G41" s="216" t="s">
        <v>121</v>
      </c>
      <c r="H41" s="186" t="s">
        <v>155</v>
      </c>
      <c r="I41" s="216" t="s">
        <v>121</v>
      </c>
      <c r="J41" s="216" t="s">
        <v>121</v>
      </c>
      <c r="K41" s="146"/>
      <c r="L41" s="145"/>
      <c r="M41" s="3" t="s">
        <v>121</v>
      </c>
      <c r="N41" s="172" t="s">
        <v>228</v>
      </c>
      <c r="O41" s="196" t="s">
        <v>227</v>
      </c>
      <c r="P41" s="253" t="s">
        <v>24</v>
      </c>
      <c r="Q41"/>
      <c r="R41" s="151"/>
      <c r="AC41" s="1"/>
      <c r="AD41" s="1"/>
      <c r="AE41" s="1"/>
      <c r="AF41" s="1"/>
      <c r="AG41" s="1"/>
      <c r="AH41" s="1"/>
      <c r="AI41" s="1"/>
      <c r="AJ41" s="1"/>
      <c r="AK41" s="1"/>
      <c r="AL41" s="1"/>
      <c r="AM41" s="1"/>
      <c r="AN41" s="1"/>
      <c r="AO41" s="1"/>
      <c r="AP41" s="1"/>
      <c r="AQ41" s="1"/>
      <c r="AR41" s="1"/>
      <c r="AS41" s="1"/>
      <c r="AT41" s="1"/>
    </row>
    <row r="42" spans="1:46" ht="21" x14ac:dyDescent="0.25">
      <c r="A42" s="288"/>
      <c r="B42" s="289"/>
      <c r="C42" s="78" t="s">
        <v>10</v>
      </c>
      <c r="D42" s="218" t="s">
        <v>147</v>
      </c>
      <c r="E42" s="187" t="s">
        <v>147</v>
      </c>
      <c r="F42" s="216" t="s">
        <v>121</v>
      </c>
      <c r="G42" s="216" t="s">
        <v>121</v>
      </c>
      <c r="H42" s="186" t="s">
        <v>147</v>
      </c>
      <c r="I42" s="214" t="s">
        <v>121</v>
      </c>
      <c r="J42" s="145"/>
      <c r="K42" s="146"/>
      <c r="L42" s="145"/>
      <c r="M42" s="3" t="s">
        <v>121</v>
      </c>
      <c r="N42" s="172" t="s">
        <v>121</v>
      </c>
      <c r="O42" s="196" t="s">
        <v>165</v>
      </c>
      <c r="P42" s="253" t="s">
        <v>181</v>
      </c>
      <c r="Q42"/>
      <c r="R42" s="151"/>
      <c r="AC42" s="1"/>
      <c r="AD42" s="1"/>
      <c r="AE42" s="1"/>
      <c r="AF42" s="1"/>
      <c r="AG42" s="1"/>
      <c r="AH42" s="1"/>
      <c r="AI42" s="1"/>
      <c r="AJ42" s="1"/>
      <c r="AK42" s="1"/>
      <c r="AL42" s="1"/>
      <c r="AM42" s="1"/>
      <c r="AN42" s="1"/>
      <c r="AO42" s="1"/>
      <c r="AP42" s="1"/>
      <c r="AQ42" s="1"/>
      <c r="AR42" s="1"/>
      <c r="AS42" s="1"/>
      <c r="AT42" s="1"/>
    </row>
    <row r="43" spans="1:46" ht="21" x14ac:dyDescent="0.25">
      <c r="A43" s="288"/>
      <c r="B43" s="289"/>
      <c r="C43" s="58" t="str">
        <f>C59</f>
        <v>Others Quota</v>
      </c>
      <c r="D43" s="218" t="s">
        <v>152</v>
      </c>
      <c r="E43" s="187" t="s">
        <v>152</v>
      </c>
      <c r="F43" s="216" t="s">
        <v>121</v>
      </c>
      <c r="G43" s="216" t="s">
        <v>121</v>
      </c>
      <c r="H43" s="189" t="s">
        <v>152</v>
      </c>
      <c r="I43" s="216" t="s">
        <v>121</v>
      </c>
      <c r="J43" s="216" t="s">
        <v>121</v>
      </c>
      <c r="K43" s="147"/>
      <c r="L43" s="145"/>
      <c r="M43" s="3" t="s">
        <v>121</v>
      </c>
      <c r="N43" s="172" t="s">
        <v>121</v>
      </c>
      <c r="O43" s="196" t="s">
        <v>216</v>
      </c>
      <c r="P43" s="253" t="s">
        <v>181</v>
      </c>
      <c r="Q43" s="151"/>
      <c r="R43" s="151"/>
      <c r="AC43" s="1"/>
      <c r="AD43" s="1"/>
      <c r="AE43" s="1"/>
      <c r="AF43" s="1"/>
      <c r="AG43" s="1"/>
      <c r="AH43" s="1"/>
      <c r="AI43" s="1"/>
      <c r="AJ43" s="1"/>
      <c r="AK43" s="1"/>
      <c r="AL43" s="1"/>
      <c r="AM43" s="1"/>
      <c r="AN43" s="1"/>
      <c r="AO43" s="1"/>
      <c r="AP43" s="1"/>
      <c r="AQ43" s="1"/>
      <c r="AR43" s="1"/>
      <c r="AS43" s="1"/>
      <c r="AT43" s="1"/>
    </row>
    <row r="44" spans="1:46" ht="21" x14ac:dyDescent="0.25">
      <c r="A44" s="288"/>
      <c r="B44" s="289"/>
      <c r="C44" s="251" t="s">
        <v>87</v>
      </c>
      <c r="D44" s="218" t="s">
        <v>152</v>
      </c>
      <c r="E44" s="187" t="s">
        <v>152</v>
      </c>
      <c r="F44" s="216" t="s">
        <v>121</v>
      </c>
      <c r="G44" s="216" t="s">
        <v>121</v>
      </c>
      <c r="H44" s="186" t="s">
        <v>152</v>
      </c>
      <c r="I44" s="216" t="s">
        <v>121</v>
      </c>
      <c r="J44" s="216" t="s">
        <v>121</v>
      </c>
      <c r="K44" s="147"/>
      <c r="L44" s="145"/>
      <c r="M44" s="3" t="s">
        <v>121</v>
      </c>
      <c r="N44" s="172" t="s">
        <v>121</v>
      </c>
      <c r="O44" s="196" t="s">
        <v>216</v>
      </c>
      <c r="P44" s="200" t="s">
        <v>181</v>
      </c>
      <c r="Q44" s="151"/>
      <c r="R44" s="151"/>
      <c r="AC44" s="1"/>
      <c r="AD44" s="1"/>
      <c r="AE44" s="1"/>
      <c r="AF44" s="1"/>
      <c r="AG44" s="1"/>
      <c r="AH44" s="1"/>
      <c r="AI44" s="1"/>
      <c r="AJ44" s="1"/>
      <c r="AK44" s="1"/>
      <c r="AL44" s="1"/>
      <c r="AM44" s="1"/>
      <c r="AN44" s="1"/>
      <c r="AO44" s="1"/>
      <c r="AP44" s="1"/>
      <c r="AQ44" s="1"/>
      <c r="AR44" s="1"/>
      <c r="AS44" s="1"/>
      <c r="AT44" s="1"/>
    </row>
    <row r="45" spans="1:46" ht="21" customHeight="1" x14ac:dyDescent="0.25">
      <c r="A45" s="288"/>
      <c r="B45" s="289"/>
      <c r="C45" s="59" t="str">
        <f>C60</f>
        <v>Remove TAC</v>
      </c>
      <c r="D45" s="218" t="s">
        <v>152</v>
      </c>
      <c r="E45" s="187" t="s">
        <v>152</v>
      </c>
      <c r="F45" s="216" t="s">
        <v>121</v>
      </c>
      <c r="G45" s="216" t="s">
        <v>121</v>
      </c>
      <c r="H45" s="186" t="s">
        <v>152</v>
      </c>
      <c r="I45" s="216" t="s">
        <v>121</v>
      </c>
      <c r="J45" s="216" t="s">
        <v>121</v>
      </c>
      <c r="K45" s="146"/>
      <c r="L45" s="145"/>
      <c r="M45" s="3" t="s">
        <v>121</v>
      </c>
      <c r="N45" s="172" t="s">
        <v>121</v>
      </c>
      <c r="O45" s="196" t="s">
        <v>216</v>
      </c>
      <c r="P45" s="253" t="s">
        <v>181</v>
      </c>
      <c r="Q45" s="151"/>
      <c r="R45" s="151"/>
      <c r="AC45" s="1"/>
      <c r="AD45" s="1"/>
      <c r="AE45" s="1"/>
      <c r="AF45" s="1"/>
      <c r="AG45" s="1"/>
      <c r="AH45" s="1"/>
      <c r="AI45" s="1"/>
      <c r="AJ45" s="1"/>
      <c r="AK45" s="1"/>
      <c r="AL45" s="1"/>
      <c r="AM45" s="1"/>
      <c r="AN45" s="1"/>
      <c r="AO45" s="1"/>
      <c r="AP45" s="1"/>
      <c r="AQ45" s="1"/>
      <c r="AR45" s="1"/>
      <c r="AS45" s="1"/>
      <c r="AT45" s="1"/>
    </row>
    <row r="46" spans="1:46" ht="21" customHeight="1" x14ac:dyDescent="0.25">
      <c r="A46" s="288"/>
      <c r="B46" s="289"/>
      <c r="C46" s="59" t="s">
        <v>187</v>
      </c>
      <c r="D46" s="218" t="s">
        <v>155</v>
      </c>
      <c r="E46" s="187" t="s">
        <v>155</v>
      </c>
      <c r="F46" s="216" t="s">
        <v>121</v>
      </c>
      <c r="G46" s="216" t="s">
        <v>121</v>
      </c>
      <c r="H46" s="186" t="s">
        <v>155</v>
      </c>
      <c r="I46" s="216" t="s">
        <v>121</v>
      </c>
      <c r="J46" s="216"/>
      <c r="K46" s="146"/>
      <c r="L46" s="145"/>
      <c r="M46" s="3" t="s">
        <v>121</v>
      </c>
      <c r="N46" s="293" t="s">
        <v>229</v>
      </c>
      <c r="O46" s="196" t="s">
        <v>255</v>
      </c>
      <c r="P46" s="195" t="s">
        <v>266</v>
      </c>
      <c r="Q46" s="151"/>
      <c r="R46" s="151"/>
      <c r="AC46" s="1"/>
      <c r="AD46" s="1"/>
      <c r="AE46" s="1"/>
      <c r="AF46" s="1"/>
      <c r="AG46" s="1"/>
      <c r="AH46" s="1"/>
      <c r="AI46" s="1"/>
      <c r="AJ46" s="1"/>
      <c r="AK46" s="1"/>
      <c r="AL46" s="1"/>
      <c r="AM46" s="1"/>
      <c r="AN46" s="1"/>
      <c r="AO46" s="1"/>
      <c r="AP46" s="1"/>
      <c r="AQ46" s="1"/>
      <c r="AR46" s="1"/>
      <c r="AS46" s="1"/>
      <c r="AT46" s="1"/>
    </row>
    <row r="47" spans="1:46" ht="21" x14ac:dyDescent="0.25">
      <c r="A47" s="288"/>
      <c r="B47" s="289"/>
      <c r="C47" s="58" t="str">
        <f t="shared" ref="C47" si="11">C61</f>
        <v xml:space="preserve">Merge TAC regions </v>
      </c>
      <c r="D47" s="173" t="s">
        <v>155</v>
      </c>
      <c r="E47" s="186" t="s">
        <v>155</v>
      </c>
      <c r="F47" s="214" t="s">
        <v>121</v>
      </c>
      <c r="G47" s="214" t="s">
        <v>121</v>
      </c>
      <c r="H47" s="186" t="s">
        <v>155</v>
      </c>
      <c r="I47" s="215" t="s">
        <v>121</v>
      </c>
      <c r="J47" s="242" t="s">
        <v>121</v>
      </c>
      <c r="K47" s="243"/>
      <c r="L47" s="244"/>
      <c r="M47" s="3" t="s">
        <v>121</v>
      </c>
      <c r="N47" s="294"/>
      <c r="O47" s="196" t="s">
        <v>167</v>
      </c>
      <c r="P47" s="200" t="s">
        <v>146</v>
      </c>
      <c r="Q47" s="151"/>
      <c r="R47" s="151"/>
      <c r="AC47" s="1"/>
      <c r="AD47" s="1"/>
      <c r="AE47" s="1"/>
      <c r="AF47" s="1"/>
      <c r="AG47" s="1"/>
      <c r="AH47" s="1"/>
      <c r="AI47" s="1"/>
      <c r="AJ47" s="1"/>
      <c r="AK47" s="1"/>
      <c r="AL47" s="1"/>
      <c r="AM47" s="1"/>
      <c r="AN47" s="1"/>
      <c r="AO47" s="1"/>
      <c r="AP47" s="1"/>
      <c r="AQ47" s="1"/>
      <c r="AR47" s="1"/>
      <c r="AS47" s="1"/>
      <c r="AT47" s="1"/>
    </row>
    <row r="48" spans="1:46" ht="21" customHeight="1" x14ac:dyDescent="0.25">
      <c r="A48" s="1"/>
      <c r="B48" s="1"/>
      <c r="C48" s="1"/>
      <c r="D48" s="1"/>
      <c r="E48" s="1"/>
      <c r="F48" s="1"/>
      <c r="G48" s="1"/>
      <c r="H48" s="1"/>
      <c r="I48" s="6"/>
      <c r="J48" s="1"/>
      <c r="K48" s="6"/>
      <c r="L48" s="1"/>
      <c r="M48" s="5"/>
      <c r="N48" s="5"/>
      <c r="O48" s="5"/>
      <c r="P48" s="206"/>
      <c r="Q48" s="151"/>
      <c r="R48" s="151"/>
      <c r="AC48" s="1"/>
      <c r="AD48" s="1"/>
      <c r="AE48" s="1"/>
      <c r="AF48" s="1"/>
      <c r="AG48" s="1"/>
      <c r="AH48" s="1"/>
      <c r="AI48" s="1"/>
      <c r="AJ48" s="1"/>
      <c r="AK48" s="1"/>
      <c r="AL48" s="1"/>
      <c r="AM48" s="1"/>
      <c r="AN48" s="1"/>
      <c r="AO48" s="1"/>
      <c r="AP48" s="1"/>
      <c r="AQ48" s="1"/>
      <c r="AR48" s="1"/>
      <c r="AS48" s="1"/>
      <c r="AT48" s="1"/>
    </row>
    <row r="49" spans="1:46" ht="34.5" customHeight="1" x14ac:dyDescent="0.25">
      <c r="A49" s="1"/>
      <c r="B49" s="1"/>
      <c r="C49" s="74" t="s">
        <v>38</v>
      </c>
      <c r="D49" s="68" t="s">
        <v>40</v>
      </c>
      <c r="E49" s="36"/>
      <c r="F49" s="36"/>
      <c r="G49" s="36"/>
      <c r="H49" s="36"/>
      <c r="I49" s="7"/>
      <c r="J49" s="36"/>
      <c r="L49" s="36"/>
      <c r="M49" s="5"/>
      <c r="N49" s="5"/>
      <c r="O49" s="5"/>
      <c r="P49" s="206"/>
      <c r="Q49" s="151"/>
      <c r="R49" s="151"/>
      <c r="AC49" s="1"/>
      <c r="AD49" s="1"/>
      <c r="AE49" s="1"/>
      <c r="AF49" s="1"/>
      <c r="AG49" s="1"/>
      <c r="AH49" s="1"/>
      <c r="AI49" s="1"/>
      <c r="AJ49" s="1"/>
      <c r="AK49" s="1"/>
      <c r="AL49" s="1"/>
      <c r="AM49" s="1"/>
      <c r="AN49" s="1"/>
      <c r="AO49" s="1"/>
      <c r="AP49" s="1"/>
      <c r="AQ49" s="1"/>
      <c r="AR49" s="1"/>
      <c r="AS49" s="1"/>
      <c r="AT49" s="1"/>
    </row>
    <row r="50" spans="1:46" ht="45" x14ac:dyDescent="0.25">
      <c r="A50" s="288" t="s">
        <v>2</v>
      </c>
      <c r="B50" s="289"/>
      <c r="C50" s="56" t="s">
        <v>14</v>
      </c>
      <c r="D50" s="175" t="s">
        <v>145</v>
      </c>
      <c r="E50" s="190" t="s">
        <v>145</v>
      </c>
      <c r="F50" s="216" t="s">
        <v>121</v>
      </c>
      <c r="G50" s="216" t="s">
        <v>121</v>
      </c>
      <c r="H50" s="186" t="s">
        <v>145</v>
      </c>
      <c r="I50" s="214" t="s">
        <v>121</v>
      </c>
      <c r="J50" s="144"/>
      <c r="K50" s="146"/>
      <c r="L50" s="144"/>
      <c r="M50" s="3" t="s">
        <v>121</v>
      </c>
      <c r="N50" s="172" t="s">
        <v>164</v>
      </c>
      <c r="O50" s="196" t="s">
        <v>163</v>
      </c>
      <c r="P50" s="239" t="s">
        <v>24</v>
      </c>
      <c r="Q50" s="151"/>
      <c r="R50" s="151"/>
      <c r="AC50" s="1"/>
      <c r="AD50" s="1"/>
      <c r="AE50" s="1"/>
      <c r="AF50" s="1"/>
      <c r="AG50" s="1"/>
      <c r="AH50" s="1"/>
      <c r="AI50" s="1"/>
      <c r="AJ50" s="1"/>
      <c r="AK50" s="1"/>
      <c r="AL50" s="1"/>
      <c r="AM50" s="1"/>
      <c r="AN50" s="1"/>
      <c r="AO50" s="1"/>
      <c r="AP50" s="1"/>
      <c r="AQ50" s="1"/>
      <c r="AR50" s="1"/>
      <c r="AS50" s="1"/>
      <c r="AT50" s="1"/>
    </row>
    <row r="51" spans="1:46" s="1" customFormat="1" ht="21" x14ac:dyDescent="0.25">
      <c r="A51" s="288"/>
      <c r="B51" s="289"/>
      <c r="C51" s="62" t="s">
        <v>30</v>
      </c>
      <c r="D51" s="175" t="s">
        <v>145</v>
      </c>
      <c r="E51" s="190" t="s">
        <v>145</v>
      </c>
      <c r="F51" s="216" t="s">
        <v>121</v>
      </c>
      <c r="G51" s="216" t="s">
        <v>121</v>
      </c>
      <c r="H51" s="186" t="s">
        <v>145</v>
      </c>
      <c r="I51" s="214" t="s">
        <v>121</v>
      </c>
      <c r="J51" s="144"/>
      <c r="K51" s="147"/>
      <c r="L51" s="144"/>
      <c r="M51" s="3" t="s">
        <v>121</v>
      </c>
      <c r="N51" s="142" t="s">
        <v>171</v>
      </c>
      <c r="O51" s="196" t="s">
        <v>121</v>
      </c>
      <c r="P51" s="239" t="s">
        <v>24</v>
      </c>
      <c r="Q51" s="151"/>
      <c r="R51" s="151"/>
    </row>
    <row r="52" spans="1:46" s="1" customFormat="1" ht="30" x14ac:dyDescent="0.35">
      <c r="A52" s="288"/>
      <c r="B52" s="289"/>
      <c r="C52" s="177" t="s">
        <v>31</v>
      </c>
      <c r="D52" s="175" t="s">
        <v>155</v>
      </c>
      <c r="E52" s="190" t="s">
        <v>155</v>
      </c>
      <c r="F52" s="216" t="s">
        <v>121</v>
      </c>
      <c r="G52" s="216" t="s">
        <v>121</v>
      </c>
      <c r="H52" s="190" t="s">
        <v>155</v>
      </c>
      <c r="I52" s="216"/>
      <c r="J52" s="144"/>
      <c r="K52" s="178"/>
      <c r="L52" s="144"/>
      <c r="M52" s="3" t="s">
        <v>121</v>
      </c>
      <c r="N52" s="172" t="s">
        <v>221</v>
      </c>
      <c r="O52" s="260" t="s">
        <v>185</v>
      </c>
      <c r="P52" s="260" t="s">
        <v>24</v>
      </c>
      <c r="Q52" s="151"/>
      <c r="R52" s="151"/>
    </row>
    <row r="53" spans="1:46" s="1" customFormat="1" ht="21" customHeight="1" x14ac:dyDescent="0.35">
      <c r="A53" s="288"/>
      <c r="B53" s="289"/>
      <c r="C53" s="176"/>
      <c r="D53" s="186"/>
      <c r="E53" s="186"/>
      <c r="F53" s="186"/>
      <c r="G53" s="186"/>
      <c r="H53" s="186"/>
      <c r="I53" s="186"/>
      <c r="J53" s="39"/>
      <c r="K53" s="197"/>
      <c r="L53" s="39"/>
      <c r="M53" s="198"/>
      <c r="N53" s="198"/>
      <c r="O53" s="149"/>
      <c r="P53" s="148"/>
      <c r="Q53" s="151"/>
      <c r="R53" s="151"/>
    </row>
    <row r="54" spans="1:46" s="1" customFormat="1" ht="21" customHeight="1" x14ac:dyDescent="0.35">
      <c r="A54" s="288"/>
      <c r="B54" s="289"/>
      <c r="C54" s="176"/>
      <c r="D54" s="186"/>
      <c r="E54" s="186"/>
      <c r="F54" s="186"/>
      <c r="G54" s="186"/>
      <c r="H54" s="186"/>
      <c r="I54" s="186"/>
      <c r="J54" s="39"/>
      <c r="K54" s="197"/>
      <c r="L54" s="39"/>
      <c r="M54" s="198"/>
      <c r="N54" s="198"/>
      <c r="O54" s="149"/>
      <c r="P54" s="148"/>
      <c r="Q54" s="151"/>
      <c r="R54" s="151"/>
    </row>
    <row r="55" spans="1:46" ht="21.75" thickBot="1" x14ac:dyDescent="0.3">
      <c r="A55" s="1"/>
      <c r="B55" s="1"/>
      <c r="C55" s="4"/>
      <c r="D55" s="4"/>
      <c r="E55" s="4"/>
      <c r="F55" s="6"/>
      <c r="G55" s="15"/>
      <c r="H55" s="4"/>
      <c r="I55" s="6"/>
      <c r="J55" s="4"/>
      <c r="K55" s="15"/>
      <c r="L55" s="4"/>
      <c r="M55" s="5"/>
      <c r="N55" s="5"/>
      <c r="O55" s="15"/>
      <c r="Q55" s="151"/>
      <c r="R55" s="151"/>
      <c r="AC55" s="1"/>
      <c r="AD55" s="1"/>
      <c r="AE55" s="1"/>
      <c r="AF55" s="1"/>
      <c r="AG55" s="1"/>
      <c r="AH55" s="1"/>
      <c r="AI55" s="1"/>
      <c r="AJ55" s="1"/>
      <c r="AK55" s="1"/>
      <c r="AL55" s="1"/>
      <c r="AM55" s="1"/>
      <c r="AN55" s="1"/>
      <c r="AO55" s="1"/>
      <c r="AP55" s="1"/>
      <c r="AQ55" s="1"/>
      <c r="AR55" s="1"/>
      <c r="AS55" s="1"/>
      <c r="AT55" s="1"/>
    </row>
    <row r="56" spans="1:46" ht="143.25" customHeight="1" thickBot="1" x14ac:dyDescent="0.3">
      <c r="A56" s="287" t="s">
        <v>86</v>
      </c>
      <c r="B56" s="274"/>
      <c r="C56" s="274"/>
      <c r="D56" s="273" t="s">
        <v>261</v>
      </c>
      <c r="E56" s="274"/>
      <c r="F56" s="274"/>
      <c r="G56" s="274"/>
      <c r="H56" s="274"/>
      <c r="I56" s="275"/>
      <c r="J56" s="117"/>
      <c r="K56" s="105"/>
      <c r="L56" s="202"/>
      <c r="M56" s="31"/>
      <c r="N56" s="31"/>
      <c r="O56" s="31"/>
      <c r="P56" s="31"/>
      <c r="Q56" s="276"/>
      <c r="R56" s="276"/>
      <c r="AC56" s="1"/>
      <c r="AD56" s="1"/>
      <c r="AE56" s="1"/>
      <c r="AF56" s="1"/>
      <c r="AG56" s="1"/>
      <c r="AH56" s="1"/>
      <c r="AI56" s="1"/>
      <c r="AJ56" s="1"/>
      <c r="AK56" s="1"/>
      <c r="AL56" s="1"/>
      <c r="AM56" s="1"/>
      <c r="AN56" s="1"/>
      <c r="AO56" s="1"/>
      <c r="AP56" s="1"/>
      <c r="AQ56" s="1"/>
      <c r="AR56" s="1"/>
      <c r="AS56" s="1"/>
      <c r="AT56" s="1"/>
    </row>
    <row r="57" spans="1:46" ht="23.25" hidden="1" x14ac:dyDescent="0.35">
      <c r="A57" s="18"/>
      <c r="B57" s="19"/>
      <c r="C57" s="6"/>
      <c r="D57" s="6"/>
      <c r="E57" s="6"/>
      <c r="F57" s="5"/>
      <c r="G57" s="114"/>
      <c r="H57" s="6"/>
      <c r="I57" s="5"/>
      <c r="J57" s="6"/>
      <c r="K57" s="5"/>
      <c r="L57" s="6"/>
      <c r="M57" s="5"/>
      <c r="N57" s="5"/>
      <c r="O57" s="5"/>
      <c r="Q57" s="151"/>
      <c r="R57" s="151"/>
      <c r="AC57" s="1"/>
      <c r="AD57" s="1"/>
      <c r="AE57" s="1"/>
      <c r="AF57" s="1"/>
      <c r="AG57" s="1"/>
      <c r="AH57" s="1"/>
      <c r="AI57" s="1"/>
      <c r="AJ57" s="1"/>
      <c r="AK57" s="1"/>
      <c r="AL57" s="1"/>
      <c r="AM57" s="1"/>
      <c r="AN57" s="1"/>
      <c r="AO57" s="1"/>
      <c r="AP57" s="1"/>
      <c r="AQ57" s="1"/>
      <c r="AR57" s="1"/>
      <c r="AS57" s="1"/>
      <c r="AT57" s="1"/>
    </row>
    <row r="58" spans="1:46" ht="21" hidden="1" x14ac:dyDescent="0.25">
      <c r="A58" s="1"/>
      <c r="B58" s="1"/>
      <c r="C58" s="16"/>
      <c r="D58" s="69" t="s">
        <v>39</v>
      </c>
      <c r="E58" s="16"/>
      <c r="F58" s="7"/>
      <c r="G58" s="115"/>
      <c r="H58" s="16"/>
      <c r="I58" s="7"/>
      <c r="J58" s="16"/>
      <c r="L58" s="16"/>
      <c r="M58" s="5"/>
      <c r="N58" s="5"/>
      <c r="O58" s="16"/>
      <c r="Q58" s="151"/>
      <c r="R58" s="151"/>
      <c r="AC58" s="1"/>
      <c r="AD58" s="1"/>
      <c r="AE58" s="1"/>
      <c r="AF58" s="1"/>
      <c r="AG58" s="1"/>
      <c r="AH58" s="1"/>
      <c r="AI58" s="1"/>
      <c r="AJ58" s="1"/>
      <c r="AK58" s="1"/>
      <c r="AL58" s="1"/>
      <c r="AM58" s="1"/>
      <c r="AN58" s="1"/>
      <c r="AO58" s="1"/>
      <c r="AP58" s="1"/>
      <c r="AQ58" s="1"/>
      <c r="AR58" s="1"/>
      <c r="AS58" s="1"/>
      <c r="AT58" s="1"/>
    </row>
    <row r="59" spans="1:46" ht="21" hidden="1" customHeight="1" thickBot="1" x14ac:dyDescent="0.3">
      <c r="A59" s="285" t="s">
        <v>32</v>
      </c>
      <c r="B59" s="286"/>
      <c r="C59" s="41" t="s">
        <v>11</v>
      </c>
      <c r="D59" s="13" t="s">
        <v>63</v>
      </c>
      <c r="E59" s="13" t="s">
        <v>63</v>
      </c>
      <c r="F59" s="139" t="s">
        <v>63</v>
      </c>
      <c r="G59" s="42"/>
      <c r="H59" s="139" t="s">
        <v>63</v>
      </c>
      <c r="I59" s="44"/>
      <c r="J59" s="13"/>
      <c r="K59" s="75"/>
      <c r="L59" s="13"/>
      <c r="M59" s="14"/>
      <c r="N59" s="29"/>
      <c r="P59" s="66"/>
      <c r="Q59" s="151"/>
      <c r="R59" s="151"/>
      <c r="AC59" s="1"/>
      <c r="AD59" s="1"/>
      <c r="AE59" s="1"/>
      <c r="AF59" s="1"/>
      <c r="AG59" s="1"/>
      <c r="AH59" s="1"/>
      <c r="AI59" s="1"/>
      <c r="AJ59" s="1"/>
      <c r="AK59" s="1"/>
      <c r="AL59" s="1"/>
      <c r="AM59" s="1"/>
      <c r="AN59" s="1"/>
      <c r="AO59" s="1"/>
      <c r="AP59" s="1"/>
      <c r="AQ59" s="1"/>
      <c r="AR59" s="1"/>
      <c r="AS59" s="1"/>
      <c r="AT59" s="1"/>
    </row>
    <row r="60" spans="1:46" ht="21" hidden="1" customHeight="1" thickBot="1" x14ac:dyDescent="0.3">
      <c r="A60" s="285"/>
      <c r="B60" s="286"/>
      <c r="C60" s="58" t="s">
        <v>5</v>
      </c>
      <c r="D60" s="37"/>
      <c r="E60" s="37"/>
      <c r="F60" s="73"/>
      <c r="G60" s="43"/>
      <c r="H60" s="139"/>
      <c r="I60" s="112"/>
      <c r="J60" s="37"/>
      <c r="K60" s="76"/>
      <c r="L60" s="37"/>
      <c r="M60" s="20"/>
      <c r="N60" s="30"/>
      <c r="O60" s="2"/>
      <c r="P60" s="66"/>
      <c r="Q60" s="151"/>
      <c r="R60" s="151"/>
      <c r="AC60" s="1"/>
      <c r="AD60" s="1"/>
      <c r="AE60" s="1"/>
      <c r="AF60" s="1"/>
      <c r="AG60" s="1"/>
      <c r="AH60" s="1"/>
      <c r="AI60" s="1"/>
      <c r="AJ60" s="1"/>
      <c r="AK60" s="1"/>
      <c r="AL60" s="1"/>
      <c r="AM60" s="1"/>
      <c r="AN60" s="1"/>
      <c r="AO60" s="1"/>
      <c r="AP60" s="1"/>
      <c r="AQ60" s="1"/>
      <c r="AR60" s="1"/>
      <c r="AS60" s="1"/>
      <c r="AT60" s="1"/>
    </row>
    <row r="61" spans="1:46" ht="21" hidden="1" customHeight="1" x14ac:dyDescent="0.25">
      <c r="A61" s="285"/>
      <c r="B61" s="286"/>
      <c r="C61" s="58" t="s">
        <v>6</v>
      </c>
      <c r="D61" s="12"/>
      <c r="E61" s="12"/>
      <c r="F61" s="139"/>
      <c r="G61" s="42"/>
      <c r="H61" s="139"/>
      <c r="I61" s="113"/>
      <c r="J61" s="12"/>
      <c r="K61" s="75"/>
      <c r="L61" s="12"/>
      <c r="M61" s="14"/>
      <c r="N61" s="29"/>
      <c r="O61" s="17"/>
      <c r="P61" s="66"/>
      <c r="Q61" s="151"/>
      <c r="R61" s="151"/>
      <c r="AC61" s="1"/>
      <c r="AD61" s="1"/>
      <c r="AE61" s="1"/>
      <c r="AF61" s="1"/>
      <c r="AG61" s="1"/>
      <c r="AH61" s="1"/>
      <c r="AI61" s="1"/>
      <c r="AJ61" s="1"/>
      <c r="AK61" s="1"/>
      <c r="AL61" s="1"/>
      <c r="AM61" s="1"/>
      <c r="AN61" s="1"/>
      <c r="AO61" s="1"/>
      <c r="AP61" s="1"/>
      <c r="AQ61" s="1"/>
      <c r="AR61" s="1"/>
      <c r="AS61" s="1"/>
      <c r="AT61" s="1"/>
    </row>
    <row r="62" spans="1:46" ht="21" hidden="1" customHeight="1" x14ac:dyDescent="0.3">
      <c r="A62" s="285"/>
      <c r="B62" s="286"/>
      <c r="C62" s="41" t="s">
        <v>16</v>
      </c>
      <c r="D62" s="38"/>
      <c r="E62" s="38"/>
      <c r="F62" s="139"/>
      <c r="G62" s="43"/>
      <c r="H62" s="139"/>
      <c r="I62" s="44"/>
      <c r="J62" s="38"/>
      <c r="K62" s="75"/>
      <c r="L62" s="38"/>
      <c r="M62" s="14"/>
      <c r="N62" s="14"/>
      <c r="O62" s="150"/>
      <c r="P62" s="148"/>
      <c r="Q62" s="151"/>
      <c r="R62" s="151"/>
      <c r="AC62" s="1"/>
      <c r="AD62" s="1"/>
      <c r="AE62" s="1"/>
      <c r="AF62" s="1"/>
      <c r="AG62" s="1"/>
      <c r="AH62" s="1"/>
      <c r="AI62" s="1"/>
      <c r="AJ62" s="1"/>
      <c r="AK62" s="1"/>
      <c r="AL62" s="1"/>
      <c r="AM62" s="1"/>
      <c r="AN62" s="1"/>
      <c r="AO62" s="1"/>
      <c r="AP62" s="1"/>
      <c r="AQ62" s="1"/>
      <c r="AR62" s="1"/>
      <c r="AS62" s="1"/>
      <c r="AT62" s="1"/>
    </row>
    <row r="63" spans="1:46" ht="21" hidden="1" customHeight="1" x14ac:dyDescent="0.3">
      <c r="A63" s="285"/>
      <c r="B63" s="286"/>
      <c r="C63" s="60" t="s">
        <v>15</v>
      </c>
      <c r="D63" s="23"/>
      <c r="E63" s="23"/>
      <c r="F63" s="139"/>
      <c r="G63" s="42"/>
      <c r="H63" s="139"/>
      <c r="I63" s="44"/>
      <c r="J63" s="23"/>
      <c r="K63" s="75"/>
      <c r="L63" s="23"/>
      <c r="M63" s="14"/>
      <c r="N63" s="14"/>
      <c r="O63" s="150"/>
      <c r="P63" s="148"/>
      <c r="Q63" s="151"/>
      <c r="R63" s="151"/>
      <c r="AC63" s="1"/>
      <c r="AD63" s="1"/>
      <c r="AE63" s="1"/>
      <c r="AF63" s="1"/>
      <c r="AG63" s="1"/>
      <c r="AH63" s="1"/>
      <c r="AI63" s="1"/>
      <c r="AJ63" s="1"/>
      <c r="AK63" s="1"/>
      <c r="AL63" s="1"/>
      <c r="AM63" s="1"/>
      <c r="AN63" s="1"/>
      <c r="AO63" s="1"/>
      <c r="AP63" s="1"/>
      <c r="AQ63" s="1"/>
      <c r="AR63" s="1"/>
      <c r="AS63" s="1"/>
      <c r="AT63" s="1"/>
    </row>
    <row r="64" spans="1:46" ht="21" hidden="1" customHeight="1" x14ac:dyDescent="0.3">
      <c r="A64" s="285"/>
      <c r="B64" s="286"/>
      <c r="C64" s="57"/>
      <c r="D64" s="24"/>
      <c r="E64" s="24"/>
      <c r="F64" s="73"/>
      <c r="G64" s="42"/>
      <c r="H64" s="139"/>
      <c r="I64" s="44"/>
      <c r="J64" s="24"/>
      <c r="K64" s="76"/>
      <c r="L64" s="24"/>
      <c r="M64" s="14"/>
      <c r="N64" s="29"/>
      <c r="O64" s="150"/>
      <c r="P64" s="148"/>
      <c r="Q64" s="151"/>
      <c r="R64" s="151"/>
      <c r="AC64" s="1"/>
      <c r="AD64" s="1"/>
      <c r="AE64" s="1"/>
      <c r="AF64" s="1"/>
      <c r="AG64" s="1"/>
      <c r="AH64" s="1"/>
      <c r="AI64" s="1"/>
      <c r="AJ64" s="1"/>
      <c r="AK64" s="1"/>
      <c r="AL64" s="1"/>
      <c r="AM64" s="1"/>
      <c r="AN64" s="1"/>
      <c r="AO64" s="1"/>
      <c r="AP64" s="1"/>
      <c r="AQ64" s="1"/>
      <c r="AR64" s="1"/>
      <c r="AS64" s="1"/>
      <c r="AT64" s="1"/>
    </row>
    <row r="65" spans="1:46" ht="21.75" hidden="1" thickBot="1" x14ac:dyDescent="0.3">
      <c r="A65" s="21"/>
      <c r="B65" s="21"/>
      <c r="C65" s="22"/>
      <c r="D65" s="6"/>
      <c r="E65" s="6"/>
      <c r="F65" s="6"/>
      <c r="G65" s="22"/>
      <c r="H65" s="22"/>
      <c r="I65" s="22"/>
      <c r="J65" s="22"/>
      <c r="K65" s="22"/>
      <c r="L65" s="22"/>
      <c r="M65" s="15"/>
      <c r="N65" s="15"/>
      <c r="O65" s="143" t="s">
        <v>64</v>
      </c>
      <c r="Q65" s="151"/>
      <c r="R65" s="151"/>
      <c r="AC65" s="1"/>
      <c r="AD65" s="1"/>
      <c r="AE65" s="1"/>
      <c r="AF65" s="1"/>
      <c r="AG65" s="1"/>
      <c r="AH65" s="1"/>
      <c r="AI65" s="1"/>
      <c r="AJ65" s="1"/>
      <c r="AK65" s="1"/>
      <c r="AL65" s="1"/>
      <c r="AM65" s="1"/>
      <c r="AN65" s="1"/>
      <c r="AO65" s="1"/>
      <c r="AP65" s="1"/>
      <c r="AQ65" s="1"/>
      <c r="AR65" s="1"/>
      <c r="AS65" s="1"/>
      <c r="AT65" s="1"/>
    </row>
    <row r="66" spans="1:46" ht="60" hidden="1" customHeight="1" x14ac:dyDescent="0.35">
      <c r="A66" s="287" t="s">
        <v>29</v>
      </c>
      <c r="B66" s="274"/>
      <c r="C66" s="274"/>
      <c r="D66" s="117" t="s">
        <v>65</v>
      </c>
      <c r="E66" s="117"/>
      <c r="F66" s="105"/>
      <c r="G66" s="107"/>
      <c r="H66" s="202"/>
      <c r="I66" s="106"/>
      <c r="J66" s="117"/>
      <c r="K66" s="105"/>
      <c r="L66" s="202"/>
      <c r="M66" s="32"/>
      <c r="N66" s="31"/>
      <c r="O66" s="31"/>
      <c r="P66" s="31"/>
      <c r="Q66" s="151"/>
      <c r="R66" s="151"/>
      <c r="AC66" s="1"/>
      <c r="AD66" s="1"/>
      <c r="AE66" s="1"/>
      <c r="AF66" s="1"/>
      <c r="AG66" s="1"/>
      <c r="AH66" s="1"/>
      <c r="AI66" s="1"/>
      <c r="AJ66" s="1"/>
      <c r="AK66" s="1"/>
      <c r="AL66" s="1"/>
      <c r="AM66" s="1"/>
      <c r="AN66" s="1"/>
      <c r="AO66" s="1"/>
      <c r="AP66" s="1"/>
      <c r="AQ66" s="1"/>
      <c r="AR66" s="1"/>
      <c r="AS66" s="1"/>
      <c r="AT66" s="1"/>
    </row>
    <row r="67" spans="1:46" s="1" customFormat="1" x14ac:dyDescent="0.25">
      <c r="Q67" s="151"/>
      <c r="R67" s="151"/>
    </row>
    <row r="68" spans="1:46" s="1" customFormat="1" ht="23.25" x14ac:dyDescent="0.35">
      <c r="A68" s="207" t="s">
        <v>20</v>
      </c>
      <c r="B68" s="208"/>
    </row>
    <row r="69" spans="1:46" s="1" customFormat="1" ht="21" x14ac:dyDescent="0.35">
      <c r="A69" s="209"/>
      <c r="B69" s="208" t="s">
        <v>21</v>
      </c>
    </row>
    <row r="70" spans="1:46" s="1" customFormat="1" ht="21" x14ac:dyDescent="0.35">
      <c r="A70" s="209"/>
      <c r="B70" s="208" t="s">
        <v>22</v>
      </c>
    </row>
    <row r="71" spans="1:46" s="1" customFormat="1" ht="21" x14ac:dyDescent="0.35">
      <c r="A71" s="209"/>
      <c r="B71" s="208" t="s">
        <v>23</v>
      </c>
    </row>
    <row r="72" spans="1:46" s="1" customFormat="1" ht="21" x14ac:dyDescent="0.35">
      <c r="A72" s="209"/>
      <c r="B72" s="208" t="s">
        <v>24</v>
      </c>
    </row>
    <row r="73" spans="1:46" s="1" customFormat="1" ht="21" x14ac:dyDescent="0.35">
      <c r="A73" s="209"/>
      <c r="B73" s="208" t="s">
        <v>25</v>
      </c>
    </row>
    <row r="74" spans="1:46" s="1" customFormat="1" ht="21" x14ac:dyDescent="0.35">
      <c r="A74" s="209"/>
      <c r="B74" s="208" t="s">
        <v>26</v>
      </c>
    </row>
    <row r="75" spans="1:46" s="1" customFormat="1" ht="21" x14ac:dyDescent="0.35">
      <c r="A75" s="209"/>
      <c r="B75" s="208" t="s">
        <v>27</v>
      </c>
    </row>
    <row r="76" spans="1:46" s="1" customFormat="1" ht="21" x14ac:dyDescent="0.35">
      <c r="A76" s="209"/>
      <c r="B76" s="208" t="s">
        <v>24</v>
      </c>
    </row>
    <row r="77" spans="1:46" s="1" customFormat="1" ht="21" x14ac:dyDescent="0.35">
      <c r="A77" s="209"/>
      <c r="B77" s="208" t="s">
        <v>25</v>
      </c>
    </row>
    <row r="78" spans="1:46" s="1" customFormat="1" ht="21" x14ac:dyDescent="0.35">
      <c r="A78" s="209"/>
      <c r="B78" s="208" t="s">
        <v>26</v>
      </c>
    </row>
    <row r="79" spans="1:46" s="1" customFormat="1" ht="21" x14ac:dyDescent="0.35">
      <c r="A79" s="209"/>
      <c r="B79" s="208" t="s">
        <v>27</v>
      </c>
    </row>
    <row r="80" spans="1:46" s="1" customFormat="1" ht="21" x14ac:dyDescent="0.35">
      <c r="B80" s="72"/>
    </row>
  </sheetData>
  <mergeCells count="29">
    <mergeCell ref="A66:C66"/>
    <mergeCell ref="A41:B47"/>
    <mergeCell ref="A50:B54"/>
    <mergeCell ref="A56:C56"/>
    <mergeCell ref="D56:I56"/>
    <mergeCell ref="Q56:R56"/>
    <mergeCell ref="A59:B64"/>
    <mergeCell ref="A27:B27"/>
    <mergeCell ref="Q28:R28"/>
    <mergeCell ref="A29:B31"/>
    <mergeCell ref="Q30:R30"/>
    <mergeCell ref="Q33:R33"/>
    <mergeCell ref="A34:B38"/>
    <mergeCell ref="N46:N47"/>
    <mergeCell ref="J3:J5"/>
    <mergeCell ref="K3:K5"/>
    <mergeCell ref="L3:L5"/>
    <mergeCell ref="A4:B4"/>
    <mergeCell ref="A5:B5"/>
    <mergeCell ref="E3:E5"/>
    <mergeCell ref="F3:F5"/>
    <mergeCell ref="G3:G5"/>
    <mergeCell ref="H3:H5"/>
    <mergeCell ref="I3:I5"/>
    <mergeCell ref="A22:B22"/>
    <mergeCell ref="C22:C26"/>
    <mergeCell ref="A24:B24"/>
    <mergeCell ref="A26:B26"/>
    <mergeCell ref="D3:D5"/>
  </mergeCells>
  <pageMargins left="0.7" right="0.7" top="0.75" bottom="0.75" header="0.3" footer="0.3"/>
  <pageSetup paperSize="9" orientation="portrait" verticalDpi="0"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T78"/>
  <sheetViews>
    <sheetView zoomScale="60" zoomScaleNormal="60" workbookViewId="0">
      <pane xSplit="2" ySplit="2" topLeftCell="C3" activePane="bottomRight" state="frozen"/>
      <selection pane="topRight" activeCell="C1" sqref="C1"/>
      <selection pane="bottomLeft" activeCell="A3" sqref="A3"/>
      <selection pane="bottomRight" activeCell="C44" sqref="C44"/>
    </sheetView>
  </sheetViews>
  <sheetFormatPr defaultColWidth="35.75" defaultRowHeight="15.75" x14ac:dyDescent="0.25"/>
  <cols>
    <col min="1" max="1" width="35.25" customWidth="1"/>
    <col min="2" max="2" width="49.875" bestFit="1" customWidth="1"/>
    <col min="3" max="3" width="59.375" customWidth="1"/>
    <col min="4" max="4" width="27.375" customWidth="1"/>
    <col min="5" max="6" width="24.375" customWidth="1"/>
    <col min="7" max="7" width="25" customWidth="1"/>
    <col min="8" max="8" width="28.875" bestFit="1" customWidth="1"/>
    <col min="9" max="9" width="24.75" customWidth="1"/>
    <col min="10" max="11" width="26.25" hidden="1" customWidth="1"/>
    <col min="12" max="12" width="28.875" hidden="1" customWidth="1"/>
    <col min="14" max="14" width="43.875" customWidth="1"/>
    <col min="15" max="15" width="43.75" customWidth="1"/>
    <col min="16" max="28" width="35.75" style="1"/>
  </cols>
  <sheetData>
    <row r="1" spans="1:46" s="1" customFormat="1" ht="58.5" customHeight="1" thickBot="1" x14ac:dyDescent="0.3">
      <c r="A1" s="108" t="s">
        <v>90</v>
      </c>
      <c r="B1" s="108"/>
      <c r="C1" s="109"/>
      <c r="D1" s="245" t="s">
        <v>170</v>
      </c>
      <c r="E1" s="109"/>
      <c r="F1" s="109"/>
      <c r="G1" s="109"/>
      <c r="H1" s="109"/>
      <c r="I1" s="109"/>
      <c r="J1" s="109"/>
      <c r="K1" s="109"/>
      <c r="L1" s="109"/>
      <c r="M1" s="109"/>
      <c r="N1" s="109"/>
      <c r="O1" s="109"/>
      <c r="P1" s="109"/>
      <c r="Q1" s="119"/>
      <c r="R1" s="119"/>
      <c r="S1" s="119"/>
      <c r="T1" s="119"/>
    </row>
    <row r="2" spans="1:46" ht="27" thickBot="1" x14ac:dyDescent="0.3">
      <c r="A2" s="49"/>
      <c r="B2" s="49"/>
      <c r="C2" s="63" t="s">
        <v>12</v>
      </c>
      <c r="D2" s="52" t="s">
        <v>0</v>
      </c>
      <c r="E2" s="52" t="s">
        <v>1</v>
      </c>
      <c r="F2" s="52" t="s">
        <v>8</v>
      </c>
      <c r="G2" s="52" t="s">
        <v>19</v>
      </c>
      <c r="H2" s="52" t="s">
        <v>33</v>
      </c>
      <c r="I2" s="52" t="s">
        <v>9</v>
      </c>
      <c r="J2" s="52" t="s">
        <v>34</v>
      </c>
      <c r="K2" s="52" t="s">
        <v>18</v>
      </c>
      <c r="L2" s="52" t="s">
        <v>17</v>
      </c>
      <c r="M2" s="1"/>
      <c r="N2" s="1"/>
      <c r="O2" s="1"/>
      <c r="U2"/>
      <c r="V2"/>
      <c r="W2"/>
      <c r="X2"/>
      <c r="Y2"/>
      <c r="Z2"/>
      <c r="AA2"/>
      <c r="AB2"/>
    </row>
    <row r="3" spans="1:46" s="1" customFormat="1" ht="26.25" x14ac:dyDescent="0.25">
      <c r="A3" s="53"/>
      <c r="B3" s="53"/>
      <c r="C3" s="46"/>
      <c r="D3" s="270"/>
      <c r="E3" s="270"/>
      <c r="F3" s="270"/>
      <c r="G3" s="270"/>
      <c r="H3" s="270"/>
      <c r="I3" s="270"/>
      <c r="J3" s="270"/>
      <c r="K3" s="270"/>
      <c r="L3" s="270"/>
    </row>
    <row r="4" spans="1:46" s="1" customFormat="1" ht="26.25" x14ac:dyDescent="0.25">
      <c r="A4" s="272" t="s">
        <v>43</v>
      </c>
      <c r="B4" s="272"/>
      <c r="C4" s="137">
        <v>851</v>
      </c>
      <c r="D4" s="271"/>
      <c r="E4" s="271"/>
      <c r="F4" s="271"/>
      <c r="G4" s="271"/>
      <c r="H4" s="271"/>
      <c r="I4" s="271"/>
      <c r="J4" s="271"/>
      <c r="K4" s="271"/>
      <c r="L4" s="271"/>
    </row>
    <row r="5" spans="1:46" s="1" customFormat="1" ht="26.25" x14ac:dyDescent="0.25">
      <c r="A5" s="272" t="s">
        <v>95</v>
      </c>
      <c r="B5" s="272"/>
      <c r="C5" s="210">
        <f>C4*1</f>
        <v>851</v>
      </c>
      <c r="D5" s="271"/>
      <c r="E5" s="271"/>
      <c r="F5" s="271"/>
      <c r="G5" s="271"/>
      <c r="H5" s="271"/>
      <c r="I5" s="271"/>
      <c r="J5" s="271"/>
      <c r="K5" s="271"/>
      <c r="L5" s="271"/>
    </row>
    <row r="6" spans="1:46" s="1" customFormat="1" ht="26.25" x14ac:dyDescent="0.25">
      <c r="A6" s="46"/>
      <c r="B6" s="46"/>
      <c r="C6" s="46"/>
      <c r="D6" s="47"/>
      <c r="E6" s="47"/>
      <c r="F6" s="48"/>
      <c r="G6" s="48"/>
      <c r="H6" s="47"/>
      <c r="I6" s="48"/>
      <c r="J6" s="47"/>
      <c r="K6" s="48"/>
      <c r="L6" s="47"/>
    </row>
    <row r="7" spans="1:46" s="1" customFormat="1" ht="26.25" customHeight="1" x14ac:dyDescent="0.4">
      <c r="A7" s="124" t="s">
        <v>45</v>
      </c>
      <c r="B7" s="122" t="s">
        <v>44</v>
      </c>
      <c r="C7" s="73"/>
      <c r="D7" s="100">
        <f>(D8/$C$4)*100</f>
        <v>3.5252643948296121</v>
      </c>
      <c r="E7" s="100">
        <f t="shared" ref="E7:I7" si="0">(E8/$C$4)*100</f>
        <v>37.602820211515862</v>
      </c>
      <c r="F7" s="87">
        <f>(F8/$C$4)*100</f>
        <v>0</v>
      </c>
      <c r="G7" s="87">
        <f>(G8/$C$4)*100</f>
        <v>0</v>
      </c>
      <c r="H7" s="100">
        <f>(H8/$C$4)*100</f>
        <v>58.871915393654525</v>
      </c>
      <c r="I7" s="87">
        <f t="shared" si="0"/>
        <v>0</v>
      </c>
      <c r="J7" s="90">
        <v>16.899999999999999</v>
      </c>
      <c r="K7" s="90">
        <v>79.599999999999994</v>
      </c>
      <c r="L7" s="90">
        <v>3.5</v>
      </c>
      <c r="M7" s="71"/>
    </row>
    <row r="8" spans="1:46" s="1" customFormat="1" ht="26.25" customHeight="1" x14ac:dyDescent="0.25">
      <c r="A8" s="128"/>
      <c r="B8" s="123" t="s">
        <v>49</v>
      </c>
      <c r="C8" s="73"/>
      <c r="D8" s="50">
        <v>30</v>
      </c>
      <c r="E8" s="50">
        <v>320</v>
      </c>
      <c r="F8" s="50">
        <v>0</v>
      </c>
      <c r="G8" s="50">
        <v>0</v>
      </c>
      <c r="H8" s="50">
        <v>501</v>
      </c>
      <c r="I8" s="50">
        <v>0</v>
      </c>
      <c r="J8" s="91">
        <f>($H$8/100)*J7</f>
        <v>84.668999999999983</v>
      </c>
      <c r="K8" s="91">
        <f>($H$8/100)*K7</f>
        <v>398.79599999999994</v>
      </c>
      <c r="L8" s="91">
        <f>($H$8/100)*L7</f>
        <v>17.535</v>
      </c>
      <c r="M8" s="94"/>
    </row>
    <row r="9" spans="1:46" s="1" customFormat="1" ht="26.25" customHeight="1" x14ac:dyDescent="0.25">
      <c r="A9" s="124" t="s">
        <v>52</v>
      </c>
      <c r="B9" s="122" t="s">
        <v>50</v>
      </c>
      <c r="C9" s="73"/>
      <c r="D9" s="87">
        <v>54.838000000000001</v>
      </c>
      <c r="E9" s="87">
        <v>315.38400000000001</v>
      </c>
      <c r="F9" s="87">
        <v>0.1</v>
      </c>
      <c r="G9" s="87">
        <v>0</v>
      </c>
      <c r="H9" s="87">
        <v>508.28699999999998</v>
      </c>
      <c r="I9" s="87">
        <v>0</v>
      </c>
      <c r="J9" s="91"/>
      <c r="K9" s="91"/>
      <c r="L9" s="91"/>
      <c r="M9" s="140">
        <f>SUM(D9:I9)</f>
        <v>878.60900000000004</v>
      </c>
    </row>
    <row r="10" spans="1:46" s="1" customFormat="1" ht="26.25" customHeight="1" x14ac:dyDescent="0.25">
      <c r="A10" s="128"/>
      <c r="B10" s="123" t="s">
        <v>51</v>
      </c>
      <c r="C10" s="73"/>
      <c r="D10" s="88">
        <f>($C$5/100)*D7</f>
        <v>29.999999999999996</v>
      </c>
      <c r="E10" s="88">
        <f t="shared" ref="E10:I10" si="1">($C$5/100)*E7</f>
        <v>320</v>
      </c>
      <c r="F10" s="88">
        <f t="shared" si="1"/>
        <v>0</v>
      </c>
      <c r="G10" s="88">
        <f>($C$5/100)*G7</f>
        <v>0</v>
      </c>
      <c r="H10" s="88">
        <f>($C$5/100)*H7</f>
        <v>501</v>
      </c>
      <c r="I10" s="88">
        <f t="shared" si="1"/>
        <v>0</v>
      </c>
      <c r="J10" s="92">
        <f>($H$10/100)*J7</f>
        <v>84.668999999999983</v>
      </c>
      <c r="K10" s="92">
        <f>($H$10/100)*K7</f>
        <v>398.79599999999994</v>
      </c>
      <c r="L10" s="92">
        <f>($H$10/100)*L7</f>
        <v>17.535</v>
      </c>
      <c r="M10" s="94"/>
    </row>
    <row r="11" spans="1:46" s="1" customFormat="1" ht="26.25" customHeight="1" x14ac:dyDescent="0.25">
      <c r="A11" s="124" t="s">
        <v>53</v>
      </c>
      <c r="B11" s="122" t="s">
        <v>56</v>
      </c>
      <c r="C11" s="73"/>
      <c r="D11" s="87">
        <v>41.7</v>
      </c>
      <c r="E11" s="87">
        <v>245.6</v>
      </c>
      <c r="F11" s="51">
        <v>0.1</v>
      </c>
      <c r="G11" s="51">
        <v>0</v>
      </c>
      <c r="H11" s="87">
        <v>487.4</v>
      </c>
      <c r="I11" s="50">
        <v>0</v>
      </c>
      <c r="J11" s="90">
        <v>5</v>
      </c>
      <c r="K11" s="93">
        <v>5026</v>
      </c>
      <c r="L11" s="90">
        <v>2</v>
      </c>
      <c r="M11" s="94"/>
    </row>
    <row r="12" spans="1:46" s="1" customFormat="1" ht="26.25" customHeight="1" x14ac:dyDescent="0.25">
      <c r="A12" s="124"/>
      <c r="B12" s="122" t="s">
        <v>62</v>
      </c>
      <c r="C12" s="73"/>
      <c r="D12" s="87">
        <v>3.7</v>
      </c>
      <c r="E12" s="87">
        <v>43</v>
      </c>
      <c r="F12" s="51">
        <v>0</v>
      </c>
      <c r="G12" s="51">
        <v>0</v>
      </c>
      <c r="H12" s="50">
        <v>5</v>
      </c>
      <c r="I12" s="50">
        <v>0</v>
      </c>
      <c r="J12" s="90"/>
      <c r="K12" s="93"/>
      <c r="L12" s="90"/>
      <c r="M12" s="94"/>
    </row>
    <row r="13" spans="1:46" s="1" customFormat="1" ht="26.25" customHeight="1" x14ac:dyDescent="0.25">
      <c r="B13" s="122" t="s">
        <v>57</v>
      </c>
      <c r="C13" s="73"/>
      <c r="D13" s="141">
        <f>D12/D14</f>
        <v>8.1497797356828189E-2</v>
      </c>
      <c r="E13" s="141">
        <f t="shared" ref="E13:H13" si="2">E12/E14</f>
        <v>0.14899514899514898</v>
      </c>
      <c r="F13" s="141">
        <f t="shared" si="2"/>
        <v>0</v>
      </c>
      <c r="G13" s="141"/>
      <c r="H13" s="141">
        <f t="shared" si="2"/>
        <v>1.015434606011373E-2</v>
      </c>
      <c r="I13" s="141"/>
      <c r="J13" s="90">
        <v>30.61</v>
      </c>
      <c r="K13" s="93">
        <v>33.07</v>
      </c>
      <c r="L13" s="90">
        <v>455.3</v>
      </c>
      <c r="M13" s="94"/>
    </row>
    <row r="14" spans="1:46" s="1" customFormat="1" ht="26.25" x14ac:dyDescent="0.25">
      <c r="A14" s="46"/>
      <c r="B14" s="122" t="s">
        <v>54</v>
      </c>
      <c r="C14" s="126">
        <f>SUM(D14:I14)</f>
        <v>826.5</v>
      </c>
      <c r="D14" s="65">
        <f>D12+D11</f>
        <v>45.400000000000006</v>
      </c>
      <c r="E14" s="65">
        <f t="shared" ref="E14:I14" si="3">E12+E11</f>
        <v>288.60000000000002</v>
      </c>
      <c r="F14" s="97">
        <f t="shared" si="3"/>
        <v>0.1</v>
      </c>
      <c r="G14" s="97">
        <f t="shared" si="3"/>
        <v>0</v>
      </c>
      <c r="H14" s="97">
        <f t="shared" si="3"/>
        <v>492.4</v>
      </c>
      <c r="I14" s="97">
        <f t="shared" si="3"/>
        <v>0</v>
      </c>
      <c r="J14" s="98">
        <f t="shared" ref="J14:L14" si="4">(J11/(100-J13))*100</f>
        <v>7.2056492289955321</v>
      </c>
      <c r="K14" s="98">
        <f t="shared" si="4"/>
        <v>7509.3381144479299</v>
      </c>
      <c r="L14" s="98">
        <f t="shared" si="4"/>
        <v>-0.56290458767238949</v>
      </c>
      <c r="M14" s="99"/>
    </row>
    <row r="15" spans="1:46" s="1" customFormat="1" ht="26.25" x14ac:dyDescent="0.25">
      <c r="A15" s="46"/>
      <c r="B15" s="46"/>
      <c r="C15" s="122"/>
      <c r="D15" s="89"/>
      <c r="E15" s="89"/>
      <c r="F15" s="89"/>
      <c r="G15" s="89"/>
      <c r="H15" s="89"/>
      <c r="I15" s="89"/>
      <c r="J15" s="89"/>
      <c r="K15" s="89"/>
      <c r="L15" s="89"/>
    </row>
    <row r="16" spans="1:46" ht="28.5" customHeight="1" x14ac:dyDescent="0.25">
      <c r="A16" s="124" t="s">
        <v>55</v>
      </c>
      <c r="B16" s="64"/>
      <c r="C16" s="130" t="s">
        <v>58</v>
      </c>
      <c r="D16" s="127">
        <f>D11/D8</f>
        <v>1.3900000000000001</v>
      </c>
      <c r="E16" s="127">
        <f t="shared" ref="E16:H16" si="5">E11/E8</f>
        <v>0.76749999999999996</v>
      </c>
      <c r="F16" s="127"/>
      <c r="G16" s="127"/>
      <c r="H16" s="127">
        <f t="shared" si="5"/>
        <v>0.97285429141716562</v>
      </c>
      <c r="I16" s="127"/>
      <c r="J16" s="125">
        <f>J14/J8</f>
        <v>8.5103747876974264E-2</v>
      </c>
      <c r="K16" s="125">
        <f>K14/K8</f>
        <v>18.830023657328386</v>
      </c>
      <c r="L16" s="125">
        <f>L14/L8</f>
        <v>-3.2101772892636979E-2</v>
      </c>
      <c r="M16" s="1"/>
      <c r="N16" s="1"/>
      <c r="O16" s="1"/>
      <c r="AC16" s="1"/>
      <c r="AD16" s="1"/>
      <c r="AE16" s="1"/>
      <c r="AF16" s="1"/>
      <c r="AG16" s="1"/>
      <c r="AH16" s="1"/>
      <c r="AI16" s="1"/>
      <c r="AJ16" s="1"/>
      <c r="AK16" s="1"/>
      <c r="AL16" s="1"/>
      <c r="AM16" s="1"/>
      <c r="AN16" s="1"/>
      <c r="AO16" s="1"/>
      <c r="AP16" s="1"/>
      <c r="AQ16" s="1"/>
      <c r="AR16" s="1"/>
      <c r="AS16" s="1"/>
      <c r="AT16" s="1"/>
    </row>
    <row r="17" spans="1:46" ht="28.5" customHeight="1" x14ac:dyDescent="0.25">
      <c r="A17" s="1"/>
      <c r="B17" s="45"/>
      <c r="C17" s="130" t="s">
        <v>59</v>
      </c>
      <c r="D17" s="127">
        <f>D11/D9</f>
        <v>0.76042160545607063</v>
      </c>
      <c r="E17" s="127">
        <f t="shared" ref="E17:L17" si="6">E11/E9</f>
        <v>0.77873322679654</v>
      </c>
      <c r="F17" s="127">
        <f t="shared" si="6"/>
        <v>1</v>
      </c>
      <c r="G17" s="127"/>
      <c r="H17" s="127">
        <f t="shared" si="6"/>
        <v>0.95890707415298837</v>
      </c>
      <c r="I17" s="127"/>
      <c r="J17" s="127" t="e">
        <f t="shared" si="6"/>
        <v>#DIV/0!</v>
      </c>
      <c r="K17" s="127" t="e">
        <f t="shared" si="6"/>
        <v>#DIV/0!</v>
      </c>
      <c r="L17" s="127" t="e">
        <f t="shared" si="6"/>
        <v>#DIV/0!</v>
      </c>
      <c r="M17" s="1"/>
      <c r="N17" s="1"/>
      <c r="O17" s="1"/>
      <c r="AC17" s="1"/>
      <c r="AD17" s="1"/>
      <c r="AE17" s="1"/>
      <c r="AF17" s="1"/>
      <c r="AG17" s="1"/>
      <c r="AH17" s="1"/>
      <c r="AI17" s="1"/>
      <c r="AJ17" s="1"/>
      <c r="AK17" s="1"/>
      <c r="AL17" s="1"/>
      <c r="AM17" s="1"/>
      <c r="AN17" s="1"/>
      <c r="AO17" s="1"/>
      <c r="AP17" s="1"/>
      <c r="AQ17" s="1"/>
      <c r="AR17" s="1"/>
      <c r="AS17" s="1"/>
      <c r="AT17" s="1"/>
    </row>
    <row r="18" spans="1:46" ht="28.5" customHeight="1" x14ac:dyDescent="0.25">
      <c r="A18" s="1"/>
      <c r="B18" s="45"/>
      <c r="C18" s="132" t="s">
        <v>60</v>
      </c>
      <c r="D18" s="133">
        <f>D14/D8</f>
        <v>1.5133333333333334</v>
      </c>
      <c r="E18" s="133">
        <f t="shared" ref="E18:H18" si="7">E14/E8</f>
        <v>0.90187500000000009</v>
      </c>
      <c r="F18" s="133"/>
      <c r="G18" s="133"/>
      <c r="H18" s="133">
        <f t="shared" si="7"/>
        <v>0.98283433133732534</v>
      </c>
      <c r="I18" s="133"/>
      <c r="J18" s="95"/>
      <c r="K18" s="96"/>
      <c r="L18" s="95"/>
      <c r="M18" s="1"/>
      <c r="N18" s="1"/>
      <c r="O18" s="1"/>
      <c r="AC18" s="1"/>
      <c r="AD18" s="1"/>
      <c r="AE18" s="1"/>
      <c r="AF18" s="1"/>
      <c r="AG18" s="1"/>
      <c r="AH18" s="1"/>
      <c r="AI18" s="1"/>
      <c r="AJ18" s="1"/>
      <c r="AK18" s="1"/>
      <c r="AL18" s="1"/>
      <c r="AM18" s="1"/>
      <c r="AN18" s="1"/>
      <c r="AO18" s="1"/>
      <c r="AP18" s="1"/>
      <c r="AQ18" s="1"/>
      <c r="AR18" s="1"/>
      <c r="AS18" s="1"/>
      <c r="AT18" s="1"/>
    </row>
    <row r="19" spans="1:46" ht="28.5" customHeight="1" thickBot="1" x14ac:dyDescent="0.3">
      <c r="A19" s="1"/>
      <c r="B19" s="45"/>
      <c r="C19" s="131" t="s">
        <v>61</v>
      </c>
      <c r="D19" s="129">
        <f>D14/D9</f>
        <v>0.82789306685145347</v>
      </c>
      <c r="E19" s="129">
        <f t="shared" ref="E19:H19" si="8">E14/E9</f>
        <v>0.91507495624381707</v>
      </c>
      <c r="F19" s="129">
        <f t="shared" si="8"/>
        <v>1</v>
      </c>
      <c r="G19" s="129"/>
      <c r="H19" s="129">
        <f t="shared" si="8"/>
        <v>0.96874403634167305</v>
      </c>
      <c r="I19" s="129"/>
      <c r="J19" s="95"/>
      <c r="K19" s="96"/>
      <c r="L19" s="95"/>
      <c r="M19" s="1"/>
      <c r="N19" s="1"/>
      <c r="O19" s="1"/>
      <c r="AC19" s="1"/>
      <c r="AD19" s="1"/>
      <c r="AE19" s="1"/>
      <c r="AF19" s="1"/>
      <c r="AG19" s="1"/>
      <c r="AH19" s="1"/>
      <c r="AI19" s="1"/>
      <c r="AJ19" s="1"/>
      <c r="AK19" s="1"/>
      <c r="AL19" s="1"/>
      <c r="AM19" s="1"/>
      <c r="AN19" s="1"/>
      <c r="AO19" s="1"/>
      <c r="AP19" s="1"/>
      <c r="AQ19" s="1"/>
      <c r="AR19" s="1"/>
      <c r="AS19" s="1"/>
      <c r="AT19" s="1"/>
    </row>
    <row r="20" spans="1:46" ht="28.5" customHeight="1" x14ac:dyDescent="0.4">
      <c r="A20" s="1"/>
      <c r="B20" s="45"/>
      <c r="C20" s="135" t="s">
        <v>46</v>
      </c>
      <c r="D20" s="191">
        <f>D14/D10</f>
        <v>1.5133333333333336</v>
      </c>
      <c r="E20" s="191">
        <f t="shared" ref="E20:L20" si="9">E14/E10</f>
        <v>0.90187500000000009</v>
      </c>
      <c r="F20" s="191"/>
      <c r="G20" s="191"/>
      <c r="H20" s="191">
        <f t="shared" si="9"/>
        <v>0.98283433133732534</v>
      </c>
      <c r="I20" s="191"/>
      <c r="J20" s="191">
        <f t="shared" si="9"/>
        <v>8.5103747876974264E-2</v>
      </c>
      <c r="K20" s="191">
        <f t="shared" si="9"/>
        <v>18.830023657328386</v>
      </c>
      <c r="L20" s="191">
        <f t="shared" si="9"/>
        <v>-3.2101772892636979E-2</v>
      </c>
      <c r="M20" s="1"/>
      <c r="N20" s="1"/>
      <c r="O20" s="1"/>
      <c r="AC20" s="1"/>
      <c r="AD20" s="1"/>
      <c r="AE20" s="1"/>
      <c r="AF20" s="1"/>
      <c r="AG20" s="1"/>
      <c r="AH20" s="1"/>
      <c r="AI20" s="1"/>
      <c r="AJ20" s="1"/>
      <c r="AK20" s="1"/>
      <c r="AL20" s="1"/>
      <c r="AM20" s="1"/>
      <c r="AN20" s="1"/>
      <c r="AO20" s="1"/>
      <c r="AP20" s="1"/>
      <c r="AQ20" s="1"/>
      <c r="AR20" s="1"/>
      <c r="AS20" s="1"/>
      <c r="AT20" s="1"/>
    </row>
    <row r="21" spans="1:46" ht="28.5" customHeight="1" thickBot="1" x14ac:dyDescent="0.3">
      <c r="A21" s="1"/>
      <c r="B21" s="45"/>
      <c r="C21" s="134" t="s">
        <v>47</v>
      </c>
      <c r="D21" s="154">
        <f t="shared" ref="D21:H21" si="10">D10-D14</f>
        <v>-15.400000000000009</v>
      </c>
      <c r="E21" s="193">
        <f t="shared" si="10"/>
        <v>31.399999999999977</v>
      </c>
      <c r="F21" s="194">
        <f t="shared" si="10"/>
        <v>-0.1</v>
      </c>
      <c r="G21" s="194">
        <f t="shared" si="10"/>
        <v>0</v>
      </c>
      <c r="H21" s="194">
        <f t="shared" si="10"/>
        <v>8.6000000000000227</v>
      </c>
      <c r="I21" s="194">
        <v>0</v>
      </c>
      <c r="J21" s="125"/>
      <c r="K21" s="125"/>
      <c r="L21" s="125"/>
      <c r="M21" s="1"/>
      <c r="N21" s="1"/>
      <c r="O21" s="1"/>
      <c r="AC21" s="1"/>
      <c r="AD21" s="1"/>
      <c r="AE21" s="1"/>
      <c r="AF21" s="1"/>
      <c r="AG21" s="1"/>
      <c r="AH21" s="1"/>
      <c r="AI21" s="1"/>
      <c r="AJ21" s="1"/>
      <c r="AK21" s="1"/>
      <c r="AL21" s="1"/>
      <c r="AM21" s="1"/>
      <c r="AN21" s="1"/>
      <c r="AO21" s="1"/>
      <c r="AP21" s="1"/>
      <c r="AQ21" s="1"/>
      <c r="AR21" s="1"/>
      <c r="AS21" s="1"/>
      <c r="AT21" s="1"/>
    </row>
    <row r="22" spans="1:46" ht="31.5" customHeight="1" thickBot="1" x14ac:dyDescent="0.3">
      <c r="A22" s="261" t="s">
        <v>48</v>
      </c>
      <c r="B22" s="262"/>
      <c r="C22" s="263">
        <v>2</v>
      </c>
      <c r="D22" s="75" t="s">
        <v>122</v>
      </c>
      <c r="E22" s="183" t="s">
        <v>122</v>
      </c>
      <c r="F22" s="211"/>
      <c r="G22" s="211"/>
      <c r="H22" s="183" t="s">
        <v>123</v>
      </c>
      <c r="I22" s="211"/>
      <c r="J22" s="61"/>
      <c r="K22" s="61"/>
      <c r="L22" s="61"/>
      <c r="M22" s="1"/>
      <c r="O22" s="1"/>
      <c r="Q22" s="151"/>
      <c r="R22" s="151"/>
      <c r="AC22" s="1"/>
      <c r="AD22" s="1"/>
      <c r="AE22" s="1"/>
      <c r="AF22" s="1"/>
      <c r="AG22" s="1"/>
      <c r="AH22" s="1"/>
      <c r="AI22" s="1"/>
      <c r="AJ22" s="1"/>
      <c r="AK22" s="1"/>
      <c r="AL22" s="1"/>
      <c r="AM22" s="1"/>
      <c r="AN22" s="1"/>
      <c r="AO22" s="1"/>
      <c r="AP22" s="1"/>
      <c r="AQ22" s="1"/>
      <c r="AR22" s="1"/>
      <c r="AS22" s="1"/>
      <c r="AT22" s="1"/>
    </row>
    <row r="23" spans="1:46" s="71" customFormat="1" ht="27" thickBot="1" x14ac:dyDescent="0.45">
      <c r="A23" s="160" t="s">
        <v>74</v>
      </c>
      <c r="B23" s="161"/>
      <c r="C23" s="264"/>
      <c r="D23" s="75" t="s">
        <v>114</v>
      </c>
      <c r="E23" s="184" t="s">
        <v>141</v>
      </c>
      <c r="F23" s="212"/>
      <c r="G23" s="212"/>
      <c r="H23" s="184" t="s">
        <v>117</v>
      </c>
      <c r="I23" s="212"/>
      <c r="J23" s="158"/>
      <c r="K23" s="77"/>
      <c r="L23" s="77"/>
      <c r="M23" s="156"/>
      <c r="N23" s="156"/>
      <c r="O23" s="156"/>
      <c r="P23" s="157"/>
      <c r="Q23" s="152"/>
      <c r="R23" s="152"/>
    </row>
    <row r="24" spans="1:46" s="71" customFormat="1" ht="27" thickBot="1" x14ac:dyDescent="0.45">
      <c r="A24" s="266" t="s">
        <v>76</v>
      </c>
      <c r="B24" s="267"/>
      <c r="C24" s="264"/>
      <c r="D24" s="75" t="s">
        <v>140</v>
      </c>
      <c r="E24" s="184" t="s">
        <v>115</v>
      </c>
      <c r="F24" s="212"/>
      <c r="G24" s="212"/>
      <c r="H24" s="184" t="s">
        <v>142</v>
      </c>
      <c r="I24" s="212"/>
      <c r="J24" s="153"/>
      <c r="K24" s="153"/>
      <c r="L24" s="153"/>
      <c r="M24" s="156"/>
      <c r="N24" s="156"/>
      <c r="O24" s="156"/>
      <c r="P24" s="157"/>
      <c r="Q24" s="152"/>
      <c r="R24" s="152"/>
    </row>
    <row r="25" spans="1:46" s="71" customFormat="1" ht="27" thickBot="1" x14ac:dyDescent="0.45">
      <c r="A25" s="268" t="s">
        <v>75</v>
      </c>
      <c r="B25" s="269"/>
      <c r="C25" s="265"/>
      <c r="D25" s="164"/>
      <c r="E25" s="61" t="s">
        <v>116</v>
      </c>
      <c r="F25" s="213"/>
      <c r="G25" s="213"/>
      <c r="H25" s="61" t="s">
        <v>118</v>
      </c>
      <c r="I25" s="213"/>
      <c r="J25" s="153"/>
      <c r="K25" s="153"/>
      <c r="L25" s="153"/>
      <c r="M25" s="70"/>
      <c r="N25" s="70"/>
      <c r="O25" s="70"/>
      <c r="Q25" s="152"/>
      <c r="R25" s="152"/>
    </row>
    <row r="26" spans="1:46" ht="71.25" customHeight="1" thickBot="1" x14ac:dyDescent="0.3">
      <c r="A26" s="277" t="s">
        <v>36</v>
      </c>
      <c r="B26" s="278"/>
      <c r="C26" s="102"/>
      <c r="D26" s="159"/>
      <c r="E26" s="159"/>
      <c r="F26" s="159"/>
      <c r="G26" s="159"/>
      <c r="H26" s="159"/>
      <c r="I26" s="159"/>
      <c r="J26" s="103"/>
      <c r="K26" s="103"/>
      <c r="L26" s="104"/>
      <c r="M26" s="40" t="s">
        <v>66</v>
      </c>
      <c r="N26" s="40" t="s">
        <v>37</v>
      </c>
      <c r="O26" s="40" t="s">
        <v>67</v>
      </c>
      <c r="P26" s="81" t="s">
        <v>68</v>
      </c>
      <c r="Q26" s="151"/>
      <c r="R26" s="151"/>
      <c r="AC26" s="1"/>
      <c r="AD26" s="1"/>
      <c r="AE26" s="1"/>
      <c r="AF26" s="1"/>
      <c r="AG26" s="1"/>
      <c r="AH26" s="1"/>
      <c r="AI26" s="1"/>
      <c r="AJ26" s="1"/>
      <c r="AK26" s="1"/>
      <c r="AL26" s="1"/>
      <c r="AM26" s="1"/>
      <c r="AN26" s="1"/>
      <c r="AO26" s="1"/>
      <c r="AP26" s="1"/>
      <c r="AQ26" s="1"/>
      <c r="AR26" s="1"/>
      <c r="AS26" s="1"/>
      <c r="AT26" s="1"/>
    </row>
    <row r="27" spans="1:46" ht="63" customHeight="1" x14ac:dyDescent="0.25">
      <c r="A27" s="79"/>
      <c r="B27" s="80"/>
      <c r="C27" s="101" t="s">
        <v>72</v>
      </c>
      <c r="D27" s="67" t="s">
        <v>28</v>
      </c>
      <c r="E27" s="1"/>
      <c r="F27" s="1"/>
      <c r="G27" s="1"/>
      <c r="H27" s="1"/>
      <c r="I27" s="1"/>
      <c r="J27" s="1"/>
      <c r="K27" s="1"/>
      <c r="L27" s="1"/>
      <c r="M27" s="10"/>
      <c r="N27" s="9"/>
      <c r="O27" s="11"/>
      <c r="P27" s="10"/>
      <c r="Q27" s="276"/>
      <c r="R27" s="276"/>
      <c r="AC27" s="1"/>
      <c r="AD27" s="1"/>
      <c r="AE27" s="1"/>
      <c r="AF27" s="1"/>
      <c r="AG27" s="1"/>
      <c r="AH27" s="1"/>
      <c r="AI27" s="1"/>
      <c r="AJ27" s="1"/>
      <c r="AK27" s="1"/>
      <c r="AL27" s="1"/>
      <c r="AM27" s="1"/>
      <c r="AN27" s="1"/>
      <c r="AO27" s="1"/>
      <c r="AP27" s="1"/>
      <c r="AQ27" s="1"/>
      <c r="AR27" s="1"/>
      <c r="AS27" s="1"/>
      <c r="AT27" s="1"/>
    </row>
    <row r="28" spans="1:46" ht="37.5" customHeight="1" x14ac:dyDescent="0.25">
      <c r="A28" s="279" t="s">
        <v>13</v>
      </c>
      <c r="B28" s="280"/>
      <c r="C28" s="54" t="s">
        <v>192</v>
      </c>
      <c r="D28" s="174" t="s">
        <v>155</v>
      </c>
      <c r="E28" s="199" t="s">
        <v>155</v>
      </c>
      <c r="F28" s="216" t="s">
        <v>121</v>
      </c>
      <c r="G28" s="216" t="s">
        <v>121</v>
      </c>
      <c r="H28" s="186" t="s">
        <v>155</v>
      </c>
      <c r="I28" s="216" t="s">
        <v>121</v>
      </c>
      <c r="J28" s="39"/>
      <c r="K28" s="75"/>
      <c r="L28" s="39"/>
      <c r="M28" s="3" t="s">
        <v>174</v>
      </c>
      <c r="N28" s="142" t="s">
        <v>121</v>
      </c>
      <c r="O28" s="171" t="s">
        <v>193</v>
      </c>
      <c r="P28" s="246" t="s">
        <v>177</v>
      </c>
      <c r="Q28" s="151"/>
      <c r="R28" s="151"/>
      <c r="AC28" s="1"/>
      <c r="AD28" s="1"/>
      <c r="AE28" s="1"/>
      <c r="AF28" s="1"/>
      <c r="AG28" s="1"/>
      <c r="AH28" s="1"/>
      <c r="AI28" s="1"/>
      <c r="AJ28" s="1"/>
      <c r="AK28" s="1"/>
      <c r="AL28" s="1"/>
      <c r="AM28" s="1"/>
      <c r="AN28" s="1"/>
      <c r="AO28" s="1"/>
      <c r="AP28" s="1"/>
      <c r="AQ28" s="1"/>
      <c r="AR28" s="1"/>
      <c r="AS28" s="1"/>
      <c r="AT28" s="1"/>
    </row>
    <row r="29" spans="1:46" ht="42" x14ac:dyDescent="0.25">
      <c r="A29" s="281"/>
      <c r="B29" s="280"/>
      <c r="C29" s="55" t="s">
        <v>69</v>
      </c>
      <c r="D29" s="217" t="s">
        <v>152</v>
      </c>
      <c r="E29" s="188" t="s">
        <v>152</v>
      </c>
      <c r="F29" s="216" t="s">
        <v>121</v>
      </c>
      <c r="G29" s="216" t="s">
        <v>121</v>
      </c>
      <c r="H29" s="186" t="s">
        <v>152</v>
      </c>
      <c r="I29" s="216" t="s">
        <v>121</v>
      </c>
      <c r="J29" s="33"/>
      <c r="K29" s="75"/>
      <c r="L29" s="33"/>
      <c r="M29" s="3" t="s">
        <v>121</v>
      </c>
      <c r="N29" s="142" t="s">
        <v>121</v>
      </c>
      <c r="O29" s="252" t="s">
        <v>223</v>
      </c>
      <c r="P29" s="246" t="s">
        <v>181</v>
      </c>
      <c r="Q29" s="276"/>
      <c r="R29" s="276"/>
      <c r="AC29" s="1"/>
      <c r="AD29" s="1"/>
      <c r="AE29" s="1"/>
      <c r="AF29" s="1"/>
      <c r="AG29" s="1"/>
      <c r="AH29" s="1"/>
      <c r="AI29" s="1"/>
      <c r="AJ29" s="1"/>
      <c r="AK29" s="1"/>
      <c r="AL29" s="1"/>
      <c r="AM29" s="1"/>
      <c r="AN29" s="1"/>
      <c r="AO29" s="1"/>
      <c r="AP29" s="1"/>
      <c r="AQ29" s="1"/>
      <c r="AR29" s="1"/>
      <c r="AS29" s="1"/>
      <c r="AT29" s="1"/>
    </row>
    <row r="30" spans="1:46" ht="45" x14ac:dyDescent="0.25">
      <c r="A30" s="281"/>
      <c r="B30" s="280"/>
      <c r="C30" s="54" t="s">
        <v>70</v>
      </c>
      <c r="D30" s="217" t="s">
        <v>155</v>
      </c>
      <c r="E30" s="188" t="s">
        <v>155</v>
      </c>
      <c r="F30" s="214" t="s">
        <v>121</v>
      </c>
      <c r="G30" s="214" t="s">
        <v>121</v>
      </c>
      <c r="H30" s="186" t="s">
        <v>155</v>
      </c>
      <c r="I30" s="214" t="s">
        <v>121</v>
      </c>
      <c r="J30" s="34"/>
      <c r="K30" s="76"/>
      <c r="L30" s="34"/>
      <c r="M30" s="3" t="s">
        <v>174</v>
      </c>
      <c r="N30" s="172" t="s">
        <v>178</v>
      </c>
      <c r="O30" s="171" t="s">
        <v>179</v>
      </c>
      <c r="P30" s="246" t="s">
        <v>21</v>
      </c>
      <c r="Q30" s="151"/>
      <c r="R30" s="151"/>
      <c r="AC30" s="1"/>
      <c r="AD30" s="1"/>
      <c r="AE30" s="1"/>
      <c r="AF30" s="1"/>
      <c r="AG30" s="1"/>
      <c r="AH30" s="1"/>
      <c r="AI30" s="1"/>
      <c r="AJ30" s="1"/>
      <c r="AK30" s="1"/>
      <c r="AL30" s="1"/>
      <c r="AM30" s="1"/>
      <c r="AN30" s="1"/>
      <c r="AO30" s="1"/>
      <c r="AP30" s="1"/>
      <c r="AQ30" s="1"/>
      <c r="AR30" s="1"/>
      <c r="AS30" s="1"/>
      <c r="AT30" s="1"/>
    </row>
    <row r="31" spans="1:46" ht="21.75" customHeight="1" x14ac:dyDescent="0.25">
      <c r="A31" s="1"/>
      <c r="B31" s="1"/>
      <c r="D31" s="4"/>
      <c r="E31" s="4"/>
      <c r="F31" s="4"/>
      <c r="G31" s="4"/>
      <c r="H31" s="4"/>
      <c r="I31" s="7"/>
      <c r="J31" s="4"/>
      <c r="K31" s="7"/>
      <c r="L31" s="4"/>
      <c r="M31" s="5"/>
      <c r="N31" s="5"/>
      <c r="O31" s="6"/>
      <c r="P31" s="204"/>
      <c r="Q31" s="151"/>
      <c r="R31" s="151"/>
      <c r="AC31" s="1"/>
      <c r="AD31" s="1"/>
      <c r="AE31" s="1"/>
      <c r="AF31" s="1"/>
      <c r="AG31" s="1"/>
      <c r="AH31" s="1"/>
      <c r="AI31" s="1"/>
      <c r="AJ31" s="1"/>
      <c r="AK31" s="1"/>
      <c r="AL31" s="1"/>
      <c r="AM31" s="1"/>
      <c r="AN31" s="1"/>
      <c r="AO31" s="1"/>
      <c r="AP31" s="1"/>
      <c r="AQ31" s="1"/>
      <c r="AR31" s="1"/>
      <c r="AS31" s="1"/>
      <c r="AT31" s="1"/>
    </row>
    <row r="32" spans="1:46" ht="34.5" x14ac:dyDescent="0.25">
      <c r="A32" s="1"/>
      <c r="B32" s="1"/>
      <c r="C32" s="74" t="s">
        <v>73</v>
      </c>
      <c r="D32" s="67" t="s">
        <v>28</v>
      </c>
      <c r="E32" s="1"/>
      <c r="F32" s="1"/>
      <c r="G32" s="1"/>
      <c r="H32" s="1"/>
      <c r="I32" s="9"/>
      <c r="J32" s="1"/>
      <c r="L32" s="1"/>
      <c r="M32" s="10"/>
      <c r="N32" s="10"/>
      <c r="O32" s="11"/>
      <c r="P32" s="204"/>
      <c r="Q32" s="276"/>
      <c r="R32" s="276"/>
      <c r="AC32" s="1"/>
      <c r="AD32" s="1"/>
      <c r="AE32" s="1"/>
      <c r="AF32" s="1"/>
      <c r="AG32" s="1"/>
      <c r="AH32" s="1"/>
      <c r="AI32" s="1"/>
      <c r="AJ32" s="1"/>
      <c r="AK32" s="1"/>
      <c r="AL32" s="1"/>
      <c r="AM32" s="1"/>
      <c r="AN32" s="1"/>
      <c r="AO32" s="1"/>
      <c r="AP32" s="1"/>
      <c r="AQ32" s="1"/>
      <c r="AR32" s="1"/>
      <c r="AS32" s="1"/>
      <c r="AT32" s="1"/>
    </row>
    <row r="33" spans="1:46" ht="60" customHeight="1" x14ac:dyDescent="0.25">
      <c r="A33" s="288" t="s">
        <v>7</v>
      </c>
      <c r="B33" s="289"/>
      <c r="C33" s="179" t="s">
        <v>80</v>
      </c>
      <c r="D33" s="218" t="s">
        <v>155</v>
      </c>
      <c r="E33" s="187" t="s">
        <v>155</v>
      </c>
      <c r="F33" s="216" t="s">
        <v>121</v>
      </c>
      <c r="G33" s="216" t="s">
        <v>121</v>
      </c>
      <c r="H33" s="186" t="s">
        <v>155</v>
      </c>
      <c r="I33" s="216" t="s">
        <v>121</v>
      </c>
      <c r="J33" s="25"/>
      <c r="K33" s="75"/>
      <c r="L33" s="25"/>
      <c r="M33" s="142" t="s">
        <v>174</v>
      </c>
      <c r="N33" s="28" t="s">
        <v>161</v>
      </c>
      <c r="O33" s="195" t="s">
        <v>224</v>
      </c>
      <c r="P33" s="253" t="s">
        <v>177</v>
      </c>
      <c r="Q33" s="151"/>
      <c r="R33" s="151"/>
      <c r="AC33" s="1"/>
      <c r="AD33" s="1"/>
      <c r="AE33" s="1"/>
      <c r="AF33" s="1"/>
      <c r="AG33" s="1"/>
      <c r="AH33" s="1"/>
      <c r="AI33" s="1"/>
      <c r="AJ33" s="1"/>
      <c r="AK33" s="1"/>
      <c r="AL33" s="1"/>
      <c r="AM33" s="1"/>
      <c r="AN33" s="1"/>
      <c r="AO33" s="1"/>
      <c r="AP33" s="1"/>
      <c r="AQ33" s="1"/>
      <c r="AR33" s="1"/>
      <c r="AS33" s="1"/>
      <c r="AT33" s="1"/>
    </row>
    <row r="34" spans="1:46" ht="41.1" customHeight="1" x14ac:dyDescent="0.25">
      <c r="A34" s="288"/>
      <c r="B34" s="289"/>
      <c r="C34" s="179" t="s">
        <v>81</v>
      </c>
      <c r="D34" s="218" t="s">
        <v>155</v>
      </c>
      <c r="E34" s="187" t="s">
        <v>155</v>
      </c>
      <c r="F34" s="216" t="s">
        <v>121</v>
      </c>
      <c r="G34" s="216" t="s">
        <v>121</v>
      </c>
      <c r="H34" s="186" t="s">
        <v>155</v>
      </c>
      <c r="I34" s="216" t="s">
        <v>121</v>
      </c>
      <c r="J34" s="35"/>
      <c r="K34" s="75"/>
      <c r="L34" s="35"/>
      <c r="M34" s="142" t="s">
        <v>174</v>
      </c>
      <c r="N34" s="172" t="s">
        <v>225</v>
      </c>
      <c r="O34" s="201" t="s">
        <v>160</v>
      </c>
      <c r="P34" s="253" t="s">
        <v>177</v>
      </c>
      <c r="Q34" s="151"/>
      <c r="R34" s="151"/>
      <c r="AC34" s="1"/>
      <c r="AD34" s="1"/>
      <c r="AE34" s="1"/>
      <c r="AF34" s="1"/>
      <c r="AG34" s="1"/>
      <c r="AH34" s="1"/>
      <c r="AI34" s="1"/>
      <c r="AJ34" s="1"/>
      <c r="AK34" s="1"/>
      <c r="AL34" s="1"/>
      <c r="AM34" s="1"/>
      <c r="AN34" s="1"/>
      <c r="AO34" s="1"/>
      <c r="AP34" s="1"/>
      <c r="AQ34" s="1"/>
      <c r="AR34" s="1"/>
      <c r="AS34" s="1"/>
      <c r="AT34" s="1"/>
    </row>
    <row r="35" spans="1:46" ht="21" customHeight="1" x14ac:dyDescent="0.25">
      <c r="A35" s="288"/>
      <c r="B35" s="289"/>
      <c r="C35" s="180" t="s">
        <v>79</v>
      </c>
      <c r="D35" s="218" t="s">
        <v>152</v>
      </c>
      <c r="E35" s="187" t="s">
        <v>152</v>
      </c>
      <c r="F35" s="216" t="s">
        <v>121</v>
      </c>
      <c r="G35" s="216" t="s">
        <v>121</v>
      </c>
      <c r="H35" s="186" t="s">
        <v>152</v>
      </c>
      <c r="I35" s="216" t="s">
        <v>121</v>
      </c>
      <c r="J35" s="26"/>
      <c r="K35" s="76"/>
      <c r="L35" s="26"/>
      <c r="M35" s="3" t="s">
        <v>180</v>
      </c>
      <c r="N35" s="3" t="s">
        <v>121</v>
      </c>
      <c r="O35" s="252" t="s">
        <v>226</v>
      </c>
      <c r="P35" s="254" t="s">
        <v>181</v>
      </c>
      <c r="Q35" s="151"/>
      <c r="R35" s="151"/>
      <c r="AC35" s="1"/>
      <c r="AD35" s="1"/>
      <c r="AE35" s="1"/>
      <c r="AF35" s="1"/>
      <c r="AG35" s="1"/>
      <c r="AH35" s="1"/>
      <c r="AI35" s="1"/>
      <c r="AJ35" s="1"/>
      <c r="AK35" s="1"/>
      <c r="AL35" s="1"/>
      <c r="AM35" s="1"/>
      <c r="AN35" s="1"/>
      <c r="AO35" s="1"/>
      <c r="AP35" s="1"/>
      <c r="AQ35" s="1"/>
      <c r="AR35" s="1"/>
      <c r="AS35" s="1"/>
      <c r="AT35" s="1"/>
    </row>
    <row r="36" spans="1:46" ht="64.150000000000006" customHeight="1" x14ac:dyDescent="0.25">
      <c r="A36" s="288"/>
      <c r="B36" s="289"/>
      <c r="C36" s="182" t="s">
        <v>78</v>
      </c>
      <c r="D36" s="218" t="s">
        <v>152</v>
      </c>
      <c r="E36" s="187" t="s">
        <v>152</v>
      </c>
      <c r="F36" s="216" t="s">
        <v>121</v>
      </c>
      <c r="G36" s="216" t="s">
        <v>121</v>
      </c>
      <c r="H36" s="186" t="s">
        <v>152</v>
      </c>
      <c r="I36" s="216" t="s">
        <v>121</v>
      </c>
      <c r="J36" s="26"/>
      <c r="K36" s="75"/>
      <c r="L36" s="26"/>
      <c r="M36" s="3" t="s">
        <v>180</v>
      </c>
      <c r="N36" s="28" t="s">
        <v>121</v>
      </c>
      <c r="O36" s="252" t="s">
        <v>226</v>
      </c>
      <c r="P36" s="254" t="s">
        <v>181</v>
      </c>
      <c r="Q36" s="151"/>
      <c r="R36" s="151"/>
      <c r="AC36" s="1"/>
      <c r="AD36" s="1"/>
      <c r="AE36" s="1"/>
      <c r="AF36" s="1"/>
      <c r="AG36" s="1"/>
      <c r="AH36" s="1"/>
      <c r="AI36" s="1"/>
      <c r="AJ36" s="1"/>
      <c r="AK36" s="1"/>
      <c r="AL36" s="1"/>
      <c r="AM36" s="1"/>
      <c r="AN36" s="1"/>
      <c r="AO36" s="1"/>
      <c r="AP36" s="1"/>
      <c r="AQ36" s="1"/>
      <c r="AR36" s="1"/>
      <c r="AS36" s="1"/>
      <c r="AT36" s="1"/>
    </row>
    <row r="37" spans="1:46" ht="39" customHeight="1" x14ac:dyDescent="0.25">
      <c r="A37" s="288"/>
      <c r="B37" s="289"/>
      <c r="C37" s="181" t="s">
        <v>77</v>
      </c>
      <c r="D37" s="218" t="s">
        <v>155</v>
      </c>
      <c r="E37" s="187" t="s">
        <v>155</v>
      </c>
      <c r="F37" s="214" t="s">
        <v>121</v>
      </c>
      <c r="G37" s="214" t="s">
        <v>121</v>
      </c>
      <c r="H37" s="186" t="s">
        <v>155</v>
      </c>
      <c r="I37" s="214" t="s">
        <v>121</v>
      </c>
      <c r="J37" s="27"/>
      <c r="K37" s="75"/>
      <c r="L37" s="27"/>
      <c r="M37" s="142" t="s">
        <v>174</v>
      </c>
      <c r="N37" s="3" t="s">
        <v>121</v>
      </c>
      <c r="O37" s="252" t="s">
        <v>226</v>
      </c>
      <c r="P37" s="254" t="s">
        <v>181</v>
      </c>
      <c r="Q37" s="151"/>
      <c r="R37" s="151"/>
      <c r="AC37" s="1"/>
      <c r="AD37" s="1"/>
      <c r="AE37" s="1"/>
      <c r="AF37" s="1"/>
      <c r="AG37" s="1"/>
      <c r="AH37" s="1"/>
      <c r="AI37" s="1"/>
      <c r="AJ37" s="1"/>
      <c r="AK37" s="1"/>
      <c r="AL37" s="1"/>
      <c r="AM37" s="1"/>
      <c r="AN37" s="1"/>
      <c r="AO37" s="1"/>
      <c r="AP37" s="1"/>
      <c r="AQ37" s="1"/>
      <c r="AR37" s="1"/>
      <c r="AS37" s="1"/>
      <c r="AT37" s="1"/>
    </row>
    <row r="38" spans="1:46" ht="33.75" x14ac:dyDescent="0.25">
      <c r="A38" s="203"/>
      <c r="B38" s="165"/>
      <c r="C38" s="78"/>
      <c r="D38" s="167"/>
      <c r="E38" s="167"/>
      <c r="F38" s="167"/>
      <c r="G38" s="167"/>
      <c r="H38" s="167"/>
      <c r="I38" s="168"/>
      <c r="J38" s="166"/>
      <c r="K38" s="155"/>
      <c r="L38" s="166"/>
      <c r="M38" s="169"/>
      <c r="N38" s="169"/>
      <c r="O38" s="170"/>
      <c r="P38" s="205"/>
      <c r="Q38" s="151"/>
      <c r="R38" s="151"/>
      <c r="AC38" s="1"/>
      <c r="AD38" s="1"/>
      <c r="AE38" s="1"/>
      <c r="AF38" s="1"/>
      <c r="AG38" s="1"/>
      <c r="AH38" s="1"/>
      <c r="AI38" s="1"/>
      <c r="AJ38" s="1"/>
      <c r="AK38" s="1"/>
      <c r="AL38" s="1"/>
      <c r="AM38" s="1"/>
      <c r="AN38" s="1"/>
      <c r="AO38" s="1"/>
      <c r="AP38" s="1"/>
      <c r="AQ38" s="1"/>
      <c r="AR38" s="1"/>
      <c r="AS38" s="1"/>
      <c r="AT38" s="1"/>
    </row>
    <row r="39" spans="1:46" ht="21" x14ac:dyDescent="0.25">
      <c r="A39" s="1"/>
      <c r="B39" s="1"/>
      <c r="C39" s="8"/>
      <c r="D39" s="67" t="s">
        <v>41</v>
      </c>
      <c r="E39" s="8"/>
      <c r="F39" s="8"/>
      <c r="G39" s="8"/>
      <c r="H39" s="8"/>
      <c r="I39" s="6"/>
      <c r="J39" s="8"/>
      <c r="L39" s="8"/>
      <c r="M39" s="5"/>
      <c r="N39" s="5"/>
      <c r="O39" s="5"/>
      <c r="P39" s="204"/>
      <c r="Q39" s="151"/>
      <c r="R39" s="151"/>
      <c r="AC39" s="1"/>
      <c r="AD39" s="1"/>
      <c r="AE39" s="1"/>
      <c r="AF39" s="1"/>
      <c r="AG39" s="1"/>
      <c r="AH39" s="1"/>
      <c r="AI39" s="1"/>
      <c r="AJ39" s="1"/>
      <c r="AK39" s="1"/>
      <c r="AL39" s="1"/>
      <c r="AM39" s="1"/>
      <c r="AN39" s="1"/>
      <c r="AO39" s="1"/>
      <c r="AP39" s="1"/>
      <c r="AQ39" s="1"/>
      <c r="AR39" s="1"/>
      <c r="AS39" s="1"/>
      <c r="AT39" s="1"/>
    </row>
    <row r="40" spans="1:46" ht="45" x14ac:dyDescent="0.25">
      <c r="A40" s="288" t="s">
        <v>3</v>
      </c>
      <c r="B40" s="289"/>
      <c r="C40" s="58" t="s">
        <v>4</v>
      </c>
      <c r="D40" s="218" t="s">
        <v>155</v>
      </c>
      <c r="E40" s="187" t="s">
        <v>155</v>
      </c>
      <c r="F40" s="214" t="s">
        <v>121</v>
      </c>
      <c r="G40" s="214" t="s">
        <v>121</v>
      </c>
      <c r="H40" s="186" t="s">
        <v>155</v>
      </c>
      <c r="I40" s="214" t="s">
        <v>121</v>
      </c>
      <c r="J40" s="145"/>
      <c r="K40" s="146"/>
      <c r="L40" s="145"/>
      <c r="M40" s="3" t="s">
        <v>121</v>
      </c>
      <c r="N40" s="172" t="s">
        <v>232</v>
      </c>
      <c r="O40" s="196" t="s">
        <v>268</v>
      </c>
      <c r="P40" s="253" t="s">
        <v>24</v>
      </c>
      <c r="Q40"/>
      <c r="R40" s="151"/>
      <c r="AC40" s="1"/>
      <c r="AD40" s="1"/>
      <c r="AE40" s="1"/>
      <c r="AF40" s="1"/>
      <c r="AG40" s="1"/>
      <c r="AH40" s="1"/>
      <c r="AI40" s="1"/>
      <c r="AJ40" s="1"/>
      <c r="AK40" s="1"/>
      <c r="AL40" s="1"/>
      <c r="AM40" s="1"/>
      <c r="AN40" s="1"/>
      <c r="AO40" s="1"/>
      <c r="AP40" s="1"/>
      <c r="AQ40" s="1"/>
      <c r="AR40" s="1"/>
      <c r="AS40" s="1"/>
      <c r="AT40" s="1"/>
    </row>
    <row r="41" spans="1:46" ht="30" x14ac:dyDescent="0.25">
      <c r="A41" s="288"/>
      <c r="B41" s="289"/>
      <c r="C41" s="78" t="s">
        <v>10</v>
      </c>
      <c r="D41" s="218" t="s">
        <v>145</v>
      </c>
      <c r="E41" s="187" t="s">
        <v>145</v>
      </c>
      <c r="F41" s="214" t="s">
        <v>121</v>
      </c>
      <c r="G41" s="214" t="s">
        <v>121</v>
      </c>
      <c r="H41" s="186" t="s">
        <v>145</v>
      </c>
      <c r="I41" s="214" t="s">
        <v>121</v>
      </c>
      <c r="J41" s="145"/>
      <c r="K41" s="146"/>
      <c r="L41" s="145"/>
      <c r="M41" s="3" t="s">
        <v>121</v>
      </c>
      <c r="N41" s="172" t="s">
        <v>231</v>
      </c>
      <c r="O41" s="196" t="s">
        <v>203</v>
      </c>
      <c r="P41" s="253" t="s">
        <v>24</v>
      </c>
      <c r="Q41"/>
      <c r="R41" s="151"/>
      <c r="AC41" s="1"/>
      <c r="AD41" s="1"/>
      <c r="AE41" s="1"/>
      <c r="AF41" s="1"/>
      <c r="AG41" s="1"/>
      <c r="AH41" s="1"/>
      <c r="AI41" s="1"/>
      <c r="AJ41" s="1"/>
      <c r="AK41" s="1"/>
      <c r="AL41" s="1"/>
      <c r="AM41" s="1"/>
      <c r="AN41" s="1"/>
      <c r="AO41" s="1"/>
      <c r="AP41" s="1"/>
      <c r="AQ41" s="1"/>
      <c r="AR41" s="1"/>
      <c r="AS41" s="1"/>
      <c r="AT41" s="1"/>
    </row>
    <row r="42" spans="1:46" ht="21" x14ac:dyDescent="0.25">
      <c r="A42" s="288"/>
      <c r="B42" s="289"/>
      <c r="C42" s="58" t="str">
        <f>C57</f>
        <v>Others Quota</v>
      </c>
      <c r="D42" s="218" t="s">
        <v>152</v>
      </c>
      <c r="E42" s="187" t="s">
        <v>152</v>
      </c>
      <c r="F42" s="214" t="s">
        <v>121</v>
      </c>
      <c r="G42" s="214" t="s">
        <v>121</v>
      </c>
      <c r="H42" s="189" t="s">
        <v>152</v>
      </c>
      <c r="I42" s="214" t="s">
        <v>121</v>
      </c>
      <c r="J42" s="145"/>
      <c r="K42" s="147"/>
      <c r="L42" s="145"/>
      <c r="M42" s="3" t="s">
        <v>121</v>
      </c>
      <c r="N42" s="172" t="s">
        <v>121</v>
      </c>
      <c r="O42" s="196" t="s">
        <v>216</v>
      </c>
      <c r="P42" s="259" t="s">
        <v>181</v>
      </c>
      <c r="Q42" s="151"/>
      <c r="R42" s="151"/>
      <c r="AC42" s="1"/>
      <c r="AD42" s="1"/>
      <c r="AE42" s="1"/>
      <c r="AF42" s="1"/>
      <c r="AG42" s="1"/>
      <c r="AH42" s="1"/>
      <c r="AI42" s="1"/>
      <c r="AJ42" s="1"/>
      <c r="AK42" s="1"/>
      <c r="AL42" s="1"/>
      <c r="AM42" s="1"/>
      <c r="AN42" s="1"/>
      <c r="AO42" s="1"/>
      <c r="AP42" s="1"/>
      <c r="AQ42" s="1"/>
      <c r="AR42" s="1"/>
      <c r="AS42" s="1"/>
      <c r="AT42" s="1"/>
    </row>
    <row r="43" spans="1:46" ht="21" x14ac:dyDescent="0.25">
      <c r="A43" s="288"/>
      <c r="B43" s="289"/>
      <c r="C43" s="251" t="s">
        <v>87</v>
      </c>
      <c r="D43" s="218" t="s">
        <v>152</v>
      </c>
      <c r="E43" s="187" t="s">
        <v>152</v>
      </c>
      <c r="F43" s="214" t="s">
        <v>121</v>
      </c>
      <c r="G43" s="214" t="s">
        <v>121</v>
      </c>
      <c r="H43" s="186" t="s">
        <v>152</v>
      </c>
      <c r="I43" s="214" t="s">
        <v>121</v>
      </c>
      <c r="J43" s="145"/>
      <c r="K43" s="147"/>
      <c r="L43" s="145"/>
      <c r="M43" s="3" t="s">
        <v>121</v>
      </c>
      <c r="N43" s="172" t="s">
        <v>121</v>
      </c>
      <c r="O43" s="196" t="s">
        <v>216</v>
      </c>
      <c r="P43" s="200" t="s">
        <v>181</v>
      </c>
      <c r="Q43" s="151"/>
      <c r="R43" s="151"/>
      <c r="AC43" s="1"/>
      <c r="AD43" s="1"/>
      <c r="AE43" s="1"/>
      <c r="AF43" s="1"/>
      <c r="AG43" s="1"/>
      <c r="AH43" s="1"/>
      <c r="AI43" s="1"/>
      <c r="AJ43" s="1"/>
      <c r="AK43" s="1"/>
      <c r="AL43" s="1"/>
      <c r="AM43" s="1"/>
      <c r="AN43" s="1"/>
      <c r="AO43" s="1"/>
      <c r="AP43" s="1"/>
      <c r="AQ43" s="1"/>
      <c r="AR43" s="1"/>
      <c r="AS43" s="1"/>
      <c r="AT43" s="1"/>
    </row>
    <row r="44" spans="1:46" ht="21" customHeight="1" x14ac:dyDescent="0.25">
      <c r="A44" s="288"/>
      <c r="B44" s="289"/>
      <c r="C44" s="59" t="str">
        <f t="shared" ref="C44:C45" si="11">C58</f>
        <v>Remove TAC</v>
      </c>
      <c r="D44" s="218" t="s">
        <v>152</v>
      </c>
      <c r="E44" s="187" t="s">
        <v>152</v>
      </c>
      <c r="F44" s="214" t="s">
        <v>121</v>
      </c>
      <c r="G44" s="214" t="s">
        <v>121</v>
      </c>
      <c r="H44" s="186" t="s">
        <v>152</v>
      </c>
      <c r="I44" s="214" t="s">
        <v>121</v>
      </c>
      <c r="J44" s="145"/>
      <c r="K44" s="146"/>
      <c r="L44" s="145"/>
      <c r="M44" s="3" t="s">
        <v>121</v>
      </c>
      <c r="N44" s="172" t="s">
        <v>121</v>
      </c>
      <c r="O44" s="196" t="s">
        <v>216</v>
      </c>
      <c r="P44" s="253" t="s">
        <v>181</v>
      </c>
      <c r="Q44" s="151"/>
      <c r="R44" s="151"/>
      <c r="AC44" s="1"/>
      <c r="AD44" s="1"/>
      <c r="AE44" s="1"/>
      <c r="AF44" s="1"/>
      <c r="AG44" s="1"/>
      <c r="AH44" s="1"/>
      <c r="AI44" s="1"/>
      <c r="AJ44" s="1"/>
      <c r="AK44" s="1"/>
      <c r="AL44" s="1"/>
      <c r="AM44" s="1"/>
      <c r="AN44" s="1"/>
      <c r="AO44" s="1"/>
      <c r="AP44" s="1"/>
      <c r="AQ44" s="1"/>
      <c r="AR44" s="1"/>
      <c r="AS44" s="1"/>
      <c r="AT44" s="1"/>
    </row>
    <row r="45" spans="1:46" ht="21" customHeight="1" x14ac:dyDescent="0.25">
      <c r="A45" s="288"/>
      <c r="B45" s="289"/>
      <c r="C45" s="58" t="str">
        <f t="shared" si="11"/>
        <v xml:space="preserve">Merge TAC regions </v>
      </c>
      <c r="D45" s="173" t="s">
        <v>152</v>
      </c>
      <c r="E45" s="186" t="s">
        <v>152</v>
      </c>
      <c r="F45" s="214" t="s">
        <v>121</v>
      </c>
      <c r="G45" s="214" t="s">
        <v>121</v>
      </c>
      <c r="H45" s="186" t="s">
        <v>152</v>
      </c>
      <c r="I45" s="214" t="s">
        <v>121</v>
      </c>
      <c r="J45" s="145"/>
      <c r="K45" s="146"/>
      <c r="L45" s="145"/>
      <c r="M45" s="3" t="s">
        <v>121</v>
      </c>
      <c r="N45" s="172" t="s">
        <v>121</v>
      </c>
      <c r="O45" s="196" t="s">
        <v>168</v>
      </c>
      <c r="P45" s="253" t="s">
        <v>181</v>
      </c>
      <c r="Q45" s="151"/>
      <c r="R45" s="151"/>
      <c r="AC45" s="1"/>
      <c r="AD45" s="1"/>
      <c r="AE45" s="1"/>
      <c r="AF45" s="1"/>
      <c r="AG45" s="1"/>
      <c r="AH45" s="1"/>
      <c r="AI45" s="1"/>
      <c r="AJ45" s="1"/>
      <c r="AK45" s="1"/>
      <c r="AL45" s="1"/>
      <c r="AM45" s="1"/>
      <c r="AN45" s="1"/>
      <c r="AO45" s="1"/>
      <c r="AP45" s="1"/>
      <c r="AQ45" s="1"/>
      <c r="AR45" s="1"/>
      <c r="AS45" s="1"/>
      <c r="AT45" s="1"/>
    </row>
    <row r="46" spans="1:46" ht="21" customHeight="1" x14ac:dyDescent="0.25">
      <c r="A46" s="1"/>
      <c r="B46" s="1"/>
      <c r="C46" s="1"/>
      <c r="D46" s="1"/>
      <c r="E46" s="1"/>
      <c r="F46" s="1"/>
      <c r="G46" s="1"/>
      <c r="H46" s="1"/>
      <c r="I46" s="6"/>
      <c r="J46" s="1"/>
      <c r="K46" s="6"/>
      <c r="L46" s="1"/>
      <c r="M46" s="5"/>
      <c r="N46" s="5"/>
      <c r="O46" s="5"/>
      <c r="P46" s="206"/>
      <c r="Q46" s="151"/>
      <c r="R46" s="151"/>
      <c r="AC46" s="1"/>
      <c r="AD46" s="1"/>
      <c r="AE46" s="1"/>
      <c r="AF46" s="1"/>
      <c r="AG46" s="1"/>
      <c r="AH46" s="1"/>
      <c r="AI46" s="1"/>
      <c r="AJ46" s="1"/>
      <c r="AK46" s="1"/>
      <c r="AL46" s="1"/>
      <c r="AM46" s="1"/>
      <c r="AN46" s="1"/>
      <c r="AO46" s="1"/>
      <c r="AP46" s="1"/>
      <c r="AQ46" s="1"/>
      <c r="AR46" s="1"/>
      <c r="AS46" s="1"/>
      <c r="AT46" s="1"/>
    </row>
    <row r="47" spans="1:46" ht="34.5" customHeight="1" x14ac:dyDescent="0.25">
      <c r="A47" s="1"/>
      <c r="B47" s="1"/>
      <c r="C47" s="74" t="s">
        <v>38</v>
      </c>
      <c r="D47" s="68" t="s">
        <v>40</v>
      </c>
      <c r="E47" s="36"/>
      <c r="F47" s="36"/>
      <c r="G47" s="36"/>
      <c r="H47" s="36"/>
      <c r="I47" s="7"/>
      <c r="J47" s="36"/>
      <c r="L47" s="36"/>
      <c r="M47" s="5"/>
      <c r="N47" s="5"/>
      <c r="O47" s="5"/>
      <c r="P47" s="206"/>
      <c r="Q47" s="151"/>
      <c r="R47" s="151"/>
      <c r="AC47" s="1"/>
      <c r="AD47" s="1"/>
      <c r="AE47" s="1"/>
      <c r="AF47" s="1"/>
      <c r="AG47" s="1"/>
      <c r="AH47" s="1"/>
      <c r="AI47" s="1"/>
      <c r="AJ47" s="1"/>
      <c r="AK47" s="1"/>
      <c r="AL47" s="1"/>
      <c r="AM47" s="1"/>
      <c r="AN47" s="1"/>
      <c r="AO47" s="1"/>
      <c r="AP47" s="1"/>
      <c r="AQ47" s="1"/>
      <c r="AR47" s="1"/>
      <c r="AS47" s="1"/>
      <c r="AT47" s="1"/>
    </row>
    <row r="48" spans="1:46" ht="45" x14ac:dyDescent="0.25">
      <c r="A48" s="288" t="s">
        <v>2</v>
      </c>
      <c r="B48" s="289"/>
      <c r="C48" s="56" t="s">
        <v>14</v>
      </c>
      <c r="D48" s="175" t="s">
        <v>145</v>
      </c>
      <c r="E48" s="190" t="s">
        <v>145</v>
      </c>
      <c r="F48" s="216" t="s">
        <v>121</v>
      </c>
      <c r="G48" s="216" t="s">
        <v>121</v>
      </c>
      <c r="H48" s="186" t="s">
        <v>145</v>
      </c>
      <c r="I48" s="214" t="s">
        <v>121</v>
      </c>
      <c r="J48" s="144"/>
      <c r="K48" s="146"/>
      <c r="L48" s="144"/>
      <c r="M48" s="3" t="s">
        <v>121</v>
      </c>
      <c r="N48" s="172" t="s">
        <v>164</v>
      </c>
      <c r="O48" s="196" t="s">
        <v>163</v>
      </c>
      <c r="P48" s="239" t="s">
        <v>24</v>
      </c>
      <c r="Q48" s="151"/>
      <c r="R48" s="151"/>
      <c r="AC48" s="1"/>
      <c r="AD48" s="1"/>
      <c r="AE48" s="1"/>
      <c r="AF48" s="1"/>
      <c r="AG48" s="1"/>
      <c r="AH48" s="1"/>
      <c r="AI48" s="1"/>
      <c r="AJ48" s="1"/>
      <c r="AK48" s="1"/>
      <c r="AL48" s="1"/>
      <c r="AM48" s="1"/>
      <c r="AN48" s="1"/>
      <c r="AO48" s="1"/>
      <c r="AP48" s="1"/>
      <c r="AQ48" s="1"/>
      <c r="AR48" s="1"/>
      <c r="AS48" s="1"/>
      <c r="AT48" s="1"/>
    </row>
    <row r="49" spans="1:46" s="1" customFormat="1" ht="30" x14ac:dyDescent="0.25">
      <c r="A49" s="288"/>
      <c r="B49" s="289"/>
      <c r="C49" s="62" t="s">
        <v>30</v>
      </c>
      <c r="D49" s="175" t="s">
        <v>145</v>
      </c>
      <c r="E49" s="190" t="s">
        <v>145</v>
      </c>
      <c r="F49" s="216" t="s">
        <v>121</v>
      </c>
      <c r="G49" s="216" t="s">
        <v>121</v>
      </c>
      <c r="H49" s="186" t="s">
        <v>145</v>
      </c>
      <c r="I49" s="214" t="s">
        <v>121</v>
      </c>
      <c r="J49" s="144"/>
      <c r="K49" s="147"/>
      <c r="L49" s="144"/>
      <c r="M49" s="3" t="s">
        <v>121</v>
      </c>
      <c r="N49" s="142" t="s">
        <v>230</v>
      </c>
      <c r="O49" s="196" t="s">
        <v>121</v>
      </c>
      <c r="P49" s="239" t="s">
        <v>24</v>
      </c>
      <c r="Q49" s="151"/>
      <c r="R49" s="151"/>
    </row>
    <row r="50" spans="1:46" s="1" customFormat="1" ht="30" x14ac:dyDescent="0.35">
      <c r="A50" s="288"/>
      <c r="B50" s="289"/>
      <c r="C50" s="177" t="s">
        <v>31</v>
      </c>
      <c r="D50" s="175" t="s">
        <v>155</v>
      </c>
      <c r="E50" s="190" t="s">
        <v>155</v>
      </c>
      <c r="F50" s="214" t="s">
        <v>121</v>
      </c>
      <c r="G50" s="214" t="s">
        <v>121</v>
      </c>
      <c r="H50" s="190" t="s">
        <v>155</v>
      </c>
      <c r="I50" s="214" t="s">
        <v>121</v>
      </c>
      <c r="J50" s="144"/>
      <c r="K50" s="178"/>
      <c r="L50" s="144"/>
      <c r="M50" s="3" t="s">
        <v>121</v>
      </c>
      <c r="N50" s="172" t="s">
        <v>221</v>
      </c>
      <c r="O50" s="260" t="s">
        <v>185</v>
      </c>
      <c r="P50" s="260" t="s">
        <v>24</v>
      </c>
      <c r="Q50" s="151"/>
      <c r="R50" s="151"/>
    </row>
    <row r="51" spans="1:46" s="1" customFormat="1" ht="21" customHeight="1" x14ac:dyDescent="0.35">
      <c r="A51" s="288"/>
      <c r="B51" s="289"/>
      <c r="C51" s="176"/>
      <c r="D51" s="186"/>
      <c r="E51" s="186"/>
      <c r="F51" s="186"/>
      <c r="G51" s="186"/>
      <c r="H51" s="186"/>
      <c r="I51" s="186"/>
      <c r="J51" s="39"/>
      <c r="K51" s="197"/>
      <c r="L51" s="39"/>
      <c r="M51" s="198"/>
      <c r="N51" s="198"/>
      <c r="O51" s="149"/>
      <c r="P51" s="148"/>
      <c r="Q51" s="151"/>
      <c r="R51" s="151"/>
    </row>
    <row r="52" spans="1:46" s="1" customFormat="1" ht="21" customHeight="1" x14ac:dyDescent="0.35">
      <c r="A52" s="288"/>
      <c r="B52" s="289"/>
      <c r="C52" s="176"/>
      <c r="D52" s="186"/>
      <c r="E52" s="186"/>
      <c r="F52" s="186"/>
      <c r="G52" s="186"/>
      <c r="H52" s="186"/>
      <c r="I52" s="186"/>
      <c r="J52" s="39"/>
      <c r="K52" s="197"/>
      <c r="L52" s="39"/>
      <c r="M52" s="198"/>
      <c r="N52" s="198"/>
      <c r="O52" s="149"/>
      <c r="P52" s="148"/>
      <c r="Q52" s="151"/>
      <c r="R52" s="151"/>
    </row>
    <row r="53" spans="1:46" ht="21.75" thickBot="1" x14ac:dyDescent="0.3">
      <c r="A53" s="1"/>
      <c r="B53" s="1"/>
      <c r="C53" s="4"/>
      <c r="D53" s="4"/>
      <c r="E53" s="4"/>
      <c r="F53" s="6"/>
      <c r="G53" s="15"/>
      <c r="H53" s="4"/>
      <c r="I53" s="6"/>
      <c r="J53" s="4"/>
      <c r="K53" s="15"/>
      <c r="L53" s="4"/>
      <c r="M53" s="5"/>
      <c r="N53" s="5"/>
      <c r="O53" s="15"/>
      <c r="Q53" s="151"/>
      <c r="R53" s="151"/>
      <c r="AC53" s="1"/>
      <c r="AD53" s="1"/>
      <c r="AE53" s="1"/>
      <c r="AF53" s="1"/>
      <c r="AG53" s="1"/>
      <c r="AH53" s="1"/>
      <c r="AI53" s="1"/>
      <c r="AJ53" s="1"/>
      <c r="AK53" s="1"/>
      <c r="AL53" s="1"/>
      <c r="AM53" s="1"/>
      <c r="AN53" s="1"/>
      <c r="AO53" s="1"/>
      <c r="AP53" s="1"/>
      <c r="AQ53" s="1"/>
      <c r="AR53" s="1"/>
      <c r="AS53" s="1"/>
      <c r="AT53" s="1"/>
    </row>
    <row r="54" spans="1:46" ht="111.75" customHeight="1" thickBot="1" x14ac:dyDescent="0.3">
      <c r="A54" s="287" t="s">
        <v>233</v>
      </c>
      <c r="B54" s="274"/>
      <c r="C54" s="274"/>
      <c r="D54" s="273" t="s">
        <v>262</v>
      </c>
      <c r="E54" s="274"/>
      <c r="F54" s="274"/>
      <c r="G54" s="274"/>
      <c r="H54" s="274"/>
      <c r="I54" s="275"/>
      <c r="J54" s="117"/>
      <c r="K54" s="105"/>
      <c r="L54" s="202"/>
      <c r="M54" s="31"/>
      <c r="N54" s="31"/>
      <c r="O54" s="31"/>
      <c r="P54" s="31"/>
      <c r="Q54" s="276"/>
      <c r="R54" s="276"/>
      <c r="AC54" s="1"/>
      <c r="AD54" s="1"/>
      <c r="AE54" s="1"/>
      <c r="AF54" s="1"/>
      <c r="AG54" s="1"/>
      <c r="AH54" s="1"/>
      <c r="AI54" s="1"/>
      <c r="AJ54" s="1"/>
      <c r="AK54" s="1"/>
      <c r="AL54" s="1"/>
      <c r="AM54" s="1"/>
      <c r="AN54" s="1"/>
      <c r="AO54" s="1"/>
      <c r="AP54" s="1"/>
      <c r="AQ54" s="1"/>
      <c r="AR54" s="1"/>
      <c r="AS54" s="1"/>
      <c r="AT54" s="1"/>
    </row>
    <row r="55" spans="1:46" ht="23.25" hidden="1" x14ac:dyDescent="0.35">
      <c r="A55" s="18"/>
      <c r="B55" s="19"/>
      <c r="C55" s="6"/>
      <c r="D55" s="6"/>
      <c r="E55" s="6"/>
      <c r="F55" s="5"/>
      <c r="G55" s="114"/>
      <c r="H55" s="6"/>
      <c r="I55" s="5"/>
      <c r="J55" s="6"/>
      <c r="K55" s="5"/>
      <c r="L55" s="6"/>
      <c r="M55" s="5"/>
      <c r="N55" s="5"/>
      <c r="O55" s="5"/>
      <c r="Q55" s="151"/>
      <c r="R55" s="151"/>
      <c r="AC55" s="1"/>
      <c r="AD55" s="1"/>
      <c r="AE55" s="1"/>
      <c r="AF55" s="1"/>
      <c r="AG55" s="1"/>
      <c r="AH55" s="1"/>
      <c r="AI55" s="1"/>
      <c r="AJ55" s="1"/>
      <c r="AK55" s="1"/>
      <c r="AL55" s="1"/>
      <c r="AM55" s="1"/>
      <c r="AN55" s="1"/>
      <c r="AO55" s="1"/>
      <c r="AP55" s="1"/>
      <c r="AQ55" s="1"/>
      <c r="AR55" s="1"/>
      <c r="AS55" s="1"/>
      <c r="AT55" s="1"/>
    </row>
    <row r="56" spans="1:46" ht="21" hidden="1" x14ac:dyDescent="0.25">
      <c r="A56" s="1"/>
      <c r="B56" s="1"/>
      <c r="C56" s="16"/>
      <c r="D56" s="69" t="s">
        <v>39</v>
      </c>
      <c r="E56" s="16"/>
      <c r="F56" s="7"/>
      <c r="G56" s="115"/>
      <c r="H56" s="16"/>
      <c r="I56" s="7"/>
      <c r="J56" s="16"/>
      <c r="L56" s="16"/>
      <c r="M56" s="5"/>
      <c r="N56" s="5"/>
      <c r="O56" s="16"/>
      <c r="Q56" s="151"/>
      <c r="R56" s="151"/>
      <c r="AC56" s="1"/>
      <c r="AD56" s="1"/>
      <c r="AE56" s="1"/>
      <c r="AF56" s="1"/>
      <c r="AG56" s="1"/>
      <c r="AH56" s="1"/>
      <c r="AI56" s="1"/>
      <c r="AJ56" s="1"/>
      <c r="AK56" s="1"/>
      <c r="AL56" s="1"/>
      <c r="AM56" s="1"/>
      <c r="AN56" s="1"/>
      <c r="AO56" s="1"/>
      <c r="AP56" s="1"/>
      <c r="AQ56" s="1"/>
      <c r="AR56" s="1"/>
      <c r="AS56" s="1"/>
      <c r="AT56" s="1"/>
    </row>
    <row r="57" spans="1:46" ht="21" hidden="1" customHeight="1" thickBot="1" x14ac:dyDescent="0.3">
      <c r="A57" s="285" t="s">
        <v>32</v>
      </c>
      <c r="B57" s="286"/>
      <c r="C57" s="41" t="s">
        <v>11</v>
      </c>
      <c r="D57" s="13" t="s">
        <v>63</v>
      </c>
      <c r="E57" s="13" t="s">
        <v>63</v>
      </c>
      <c r="F57" s="139" t="s">
        <v>63</v>
      </c>
      <c r="G57" s="42"/>
      <c r="H57" s="139" t="s">
        <v>63</v>
      </c>
      <c r="I57" s="44"/>
      <c r="J57" s="13"/>
      <c r="K57" s="75"/>
      <c r="L57" s="13"/>
      <c r="M57" s="14"/>
      <c r="N57" s="29"/>
      <c r="P57" s="66"/>
      <c r="Q57" s="151"/>
      <c r="R57" s="151"/>
      <c r="AC57" s="1"/>
      <c r="AD57" s="1"/>
      <c r="AE57" s="1"/>
      <c r="AF57" s="1"/>
      <c r="AG57" s="1"/>
      <c r="AH57" s="1"/>
      <c r="AI57" s="1"/>
      <c r="AJ57" s="1"/>
      <c r="AK57" s="1"/>
      <c r="AL57" s="1"/>
      <c r="AM57" s="1"/>
      <c r="AN57" s="1"/>
      <c r="AO57" s="1"/>
      <c r="AP57" s="1"/>
      <c r="AQ57" s="1"/>
      <c r="AR57" s="1"/>
      <c r="AS57" s="1"/>
      <c r="AT57" s="1"/>
    </row>
    <row r="58" spans="1:46" ht="21" hidden="1" customHeight="1" thickBot="1" x14ac:dyDescent="0.3">
      <c r="A58" s="285"/>
      <c r="B58" s="286"/>
      <c r="C58" s="58" t="s">
        <v>5</v>
      </c>
      <c r="D58" s="37"/>
      <c r="E58" s="37"/>
      <c r="F58" s="73"/>
      <c r="G58" s="43"/>
      <c r="H58" s="139"/>
      <c r="I58" s="112"/>
      <c r="J58" s="37"/>
      <c r="K58" s="76"/>
      <c r="L58" s="37"/>
      <c r="M58" s="20"/>
      <c r="N58" s="30"/>
      <c r="O58" s="2"/>
      <c r="P58" s="66"/>
      <c r="Q58" s="151"/>
      <c r="R58" s="151"/>
      <c r="AC58" s="1"/>
      <c r="AD58" s="1"/>
      <c r="AE58" s="1"/>
      <c r="AF58" s="1"/>
      <c r="AG58" s="1"/>
      <c r="AH58" s="1"/>
      <c r="AI58" s="1"/>
      <c r="AJ58" s="1"/>
      <c r="AK58" s="1"/>
      <c r="AL58" s="1"/>
      <c r="AM58" s="1"/>
      <c r="AN58" s="1"/>
      <c r="AO58" s="1"/>
      <c r="AP58" s="1"/>
      <c r="AQ58" s="1"/>
      <c r="AR58" s="1"/>
      <c r="AS58" s="1"/>
      <c r="AT58" s="1"/>
    </row>
    <row r="59" spans="1:46" ht="21" hidden="1" customHeight="1" x14ac:dyDescent="0.25">
      <c r="A59" s="285"/>
      <c r="B59" s="286"/>
      <c r="C59" s="58" t="s">
        <v>6</v>
      </c>
      <c r="D59" s="12"/>
      <c r="E59" s="12"/>
      <c r="F59" s="139"/>
      <c r="G59" s="42"/>
      <c r="H59" s="139"/>
      <c r="I59" s="113"/>
      <c r="J59" s="12"/>
      <c r="K59" s="75"/>
      <c r="L59" s="12"/>
      <c r="M59" s="14"/>
      <c r="N59" s="29"/>
      <c r="O59" s="17"/>
      <c r="P59" s="66"/>
      <c r="Q59" s="151"/>
      <c r="R59" s="151"/>
      <c r="AC59" s="1"/>
      <c r="AD59" s="1"/>
      <c r="AE59" s="1"/>
      <c r="AF59" s="1"/>
      <c r="AG59" s="1"/>
      <c r="AH59" s="1"/>
      <c r="AI59" s="1"/>
      <c r="AJ59" s="1"/>
      <c r="AK59" s="1"/>
      <c r="AL59" s="1"/>
      <c r="AM59" s="1"/>
      <c r="AN59" s="1"/>
      <c r="AO59" s="1"/>
      <c r="AP59" s="1"/>
      <c r="AQ59" s="1"/>
      <c r="AR59" s="1"/>
      <c r="AS59" s="1"/>
      <c r="AT59" s="1"/>
    </row>
    <row r="60" spans="1:46" ht="21" hidden="1" customHeight="1" x14ac:dyDescent="0.3">
      <c r="A60" s="285"/>
      <c r="B60" s="286"/>
      <c r="C60" s="41" t="s">
        <v>16</v>
      </c>
      <c r="D60" s="38"/>
      <c r="E60" s="38"/>
      <c r="F60" s="139"/>
      <c r="G60" s="43"/>
      <c r="H60" s="139"/>
      <c r="I60" s="44"/>
      <c r="J60" s="38"/>
      <c r="K60" s="75"/>
      <c r="L60" s="38"/>
      <c r="M60" s="14"/>
      <c r="N60" s="14"/>
      <c r="O60" s="150"/>
      <c r="P60" s="148"/>
      <c r="Q60" s="151"/>
      <c r="R60" s="151"/>
      <c r="AC60" s="1"/>
      <c r="AD60" s="1"/>
      <c r="AE60" s="1"/>
      <c r="AF60" s="1"/>
      <c r="AG60" s="1"/>
      <c r="AH60" s="1"/>
      <c r="AI60" s="1"/>
      <c r="AJ60" s="1"/>
      <c r="AK60" s="1"/>
      <c r="AL60" s="1"/>
      <c r="AM60" s="1"/>
      <c r="AN60" s="1"/>
      <c r="AO60" s="1"/>
      <c r="AP60" s="1"/>
      <c r="AQ60" s="1"/>
      <c r="AR60" s="1"/>
      <c r="AS60" s="1"/>
      <c r="AT60" s="1"/>
    </row>
    <row r="61" spans="1:46" ht="21" hidden="1" customHeight="1" x14ac:dyDescent="0.3">
      <c r="A61" s="285"/>
      <c r="B61" s="286"/>
      <c r="C61" s="60" t="s">
        <v>15</v>
      </c>
      <c r="D61" s="23"/>
      <c r="E61" s="23"/>
      <c r="F61" s="139"/>
      <c r="G61" s="42"/>
      <c r="H61" s="139"/>
      <c r="I61" s="44"/>
      <c r="J61" s="23"/>
      <c r="K61" s="75"/>
      <c r="L61" s="23"/>
      <c r="M61" s="14"/>
      <c r="N61" s="14"/>
      <c r="O61" s="150"/>
      <c r="P61" s="148"/>
      <c r="Q61" s="151"/>
      <c r="R61" s="151"/>
      <c r="AC61" s="1"/>
      <c r="AD61" s="1"/>
      <c r="AE61" s="1"/>
      <c r="AF61" s="1"/>
      <c r="AG61" s="1"/>
      <c r="AH61" s="1"/>
      <c r="AI61" s="1"/>
      <c r="AJ61" s="1"/>
      <c r="AK61" s="1"/>
      <c r="AL61" s="1"/>
      <c r="AM61" s="1"/>
      <c r="AN61" s="1"/>
      <c r="AO61" s="1"/>
      <c r="AP61" s="1"/>
      <c r="AQ61" s="1"/>
      <c r="AR61" s="1"/>
      <c r="AS61" s="1"/>
      <c r="AT61" s="1"/>
    </row>
    <row r="62" spans="1:46" ht="21" hidden="1" customHeight="1" x14ac:dyDescent="0.3">
      <c r="A62" s="285"/>
      <c r="B62" s="286"/>
      <c r="C62" s="57"/>
      <c r="D62" s="24"/>
      <c r="E62" s="24"/>
      <c r="F62" s="73"/>
      <c r="G62" s="42"/>
      <c r="H62" s="139"/>
      <c r="I62" s="44"/>
      <c r="J62" s="24"/>
      <c r="K62" s="76"/>
      <c r="L62" s="24"/>
      <c r="M62" s="14"/>
      <c r="N62" s="29"/>
      <c r="O62" s="150"/>
      <c r="P62" s="148"/>
      <c r="Q62" s="151"/>
      <c r="R62" s="151"/>
      <c r="AC62" s="1"/>
      <c r="AD62" s="1"/>
      <c r="AE62" s="1"/>
      <c r="AF62" s="1"/>
      <c r="AG62" s="1"/>
      <c r="AH62" s="1"/>
      <c r="AI62" s="1"/>
      <c r="AJ62" s="1"/>
      <c r="AK62" s="1"/>
      <c r="AL62" s="1"/>
      <c r="AM62" s="1"/>
      <c r="AN62" s="1"/>
      <c r="AO62" s="1"/>
      <c r="AP62" s="1"/>
      <c r="AQ62" s="1"/>
      <c r="AR62" s="1"/>
      <c r="AS62" s="1"/>
      <c r="AT62" s="1"/>
    </row>
    <row r="63" spans="1:46" ht="21.75" hidden="1" thickBot="1" x14ac:dyDescent="0.3">
      <c r="A63" s="21"/>
      <c r="B63" s="21"/>
      <c r="C63" s="22"/>
      <c r="D63" s="6"/>
      <c r="E63" s="6"/>
      <c r="F63" s="6"/>
      <c r="G63" s="22"/>
      <c r="H63" s="22"/>
      <c r="I63" s="22"/>
      <c r="J63" s="22"/>
      <c r="K63" s="22"/>
      <c r="L63" s="22"/>
      <c r="M63" s="15"/>
      <c r="N63" s="15"/>
      <c r="O63" s="143" t="s">
        <v>64</v>
      </c>
      <c r="Q63" s="151"/>
      <c r="R63" s="151"/>
      <c r="AC63" s="1"/>
      <c r="AD63" s="1"/>
      <c r="AE63" s="1"/>
      <c r="AF63" s="1"/>
      <c r="AG63" s="1"/>
      <c r="AH63" s="1"/>
      <c r="AI63" s="1"/>
      <c r="AJ63" s="1"/>
      <c r="AK63" s="1"/>
      <c r="AL63" s="1"/>
      <c r="AM63" s="1"/>
      <c r="AN63" s="1"/>
      <c r="AO63" s="1"/>
      <c r="AP63" s="1"/>
      <c r="AQ63" s="1"/>
      <c r="AR63" s="1"/>
      <c r="AS63" s="1"/>
      <c r="AT63" s="1"/>
    </row>
    <row r="64" spans="1:46" ht="60" hidden="1" customHeight="1" x14ac:dyDescent="0.35">
      <c r="A64" s="287" t="s">
        <v>29</v>
      </c>
      <c r="B64" s="274"/>
      <c r="C64" s="274"/>
      <c r="D64" s="117" t="s">
        <v>65</v>
      </c>
      <c r="E64" s="117"/>
      <c r="F64" s="105"/>
      <c r="G64" s="107"/>
      <c r="H64" s="202"/>
      <c r="I64" s="106"/>
      <c r="J64" s="117"/>
      <c r="K64" s="105"/>
      <c r="L64" s="202"/>
      <c r="M64" s="32"/>
      <c r="N64" s="31"/>
      <c r="O64" s="31"/>
      <c r="P64" s="31"/>
      <c r="Q64" s="151"/>
      <c r="R64" s="151"/>
      <c r="AC64" s="1"/>
      <c r="AD64" s="1"/>
      <c r="AE64" s="1"/>
      <c r="AF64" s="1"/>
      <c r="AG64" s="1"/>
      <c r="AH64" s="1"/>
      <c r="AI64" s="1"/>
      <c r="AJ64" s="1"/>
      <c r="AK64" s="1"/>
      <c r="AL64" s="1"/>
      <c r="AM64" s="1"/>
      <c r="AN64" s="1"/>
      <c r="AO64" s="1"/>
      <c r="AP64" s="1"/>
      <c r="AQ64" s="1"/>
      <c r="AR64" s="1"/>
      <c r="AS64" s="1"/>
      <c r="AT64" s="1"/>
    </row>
    <row r="65" spans="1:18" s="1" customFormat="1" x14ac:dyDescent="0.25">
      <c r="Q65" s="151"/>
      <c r="R65" s="151"/>
    </row>
    <row r="66" spans="1:18" s="1" customFormat="1" ht="23.25" x14ac:dyDescent="0.35">
      <c r="A66" s="207" t="s">
        <v>20</v>
      </c>
      <c r="B66" s="208"/>
    </row>
    <row r="67" spans="1:18" s="1" customFormat="1" ht="21" x14ac:dyDescent="0.35">
      <c r="A67" s="209"/>
      <c r="B67" s="208" t="s">
        <v>21</v>
      </c>
    </row>
    <row r="68" spans="1:18" s="1" customFormat="1" ht="21" x14ac:dyDescent="0.35">
      <c r="A68" s="209"/>
      <c r="B68" s="208" t="s">
        <v>22</v>
      </c>
    </row>
    <row r="69" spans="1:18" s="1" customFormat="1" ht="21" x14ac:dyDescent="0.35">
      <c r="A69" s="209"/>
      <c r="B69" s="208" t="s">
        <v>23</v>
      </c>
    </row>
    <row r="70" spans="1:18" s="1" customFormat="1" ht="21" x14ac:dyDescent="0.35">
      <c r="A70" s="209"/>
      <c r="B70" s="208" t="s">
        <v>24</v>
      </c>
    </row>
    <row r="71" spans="1:18" s="1" customFormat="1" ht="21" x14ac:dyDescent="0.35">
      <c r="A71" s="209"/>
      <c r="B71" s="208" t="s">
        <v>25</v>
      </c>
    </row>
    <row r="72" spans="1:18" s="1" customFormat="1" ht="21" x14ac:dyDescent="0.35">
      <c r="A72" s="209"/>
      <c r="B72" s="208" t="s">
        <v>26</v>
      </c>
    </row>
    <row r="73" spans="1:18" s="1" customFormat="1" ht="21" x14ac:dyDescent="0.35">
      <c r="A73" s="209"/>
      <c r="B73" s="208" t="s">
        <v>27</v>
      </c>
    </row>
    <row r="74" spans="1:18" s="1" customFormat="1" ht="21" x14ac:dyDescent="0.35">
      <c r="A74" s="209"/>
      <c r="B74" s="208" t="s">
        <v>24</v>
      </c>
    </row>
    <row r="75" spans="1:18" s="1" customFormat="1" ht="21" x14ac:dyDescent="0.35">
      <c r="A75" s="209"/>
      <c r="B75" s="208" t="s">
        <v>25</v>
      </c>
    </row>
    <row r="76" spans="1:18" s="1" customFormat="1" ht="21" x14ac:dyDescent="0.35">
      <c r="A76" s="209"/>
      <c r="B76" s="208" t="s">
        <v>26</v>
      </c>
    </row>
    <row r="77" spans="1:18" s="1" customFormat="1" ht="21" x14ac:dyDescent="0.35">
      <c r="A77" s="209"/>
      <c r="B77" s="208" t="s">
        <v>27</v>
      </c>
    </row>
    <row r="78" spans="1:18" s="1" customFormat="1" ht="21" x14ac:dyDescent="0.35">
      <c r="B78" s="72"/>
    </row>
  </sheetData>
  <mergeCells count="28">
    <mergeCell ref="A64:C64"/>
    <mergeCell ref="A40:B45"/>
    <mergeCell ref="A48:B52"/>
    <mergeCell ref="A54:C54"/>
    <mergeCell ref="D54:I54"/>
    <mergeCell ref="Q54:R54"/>
    <mergeCell ref="A57:B62"/>
    <mergeCell ref="A26:B26"/>
    <mergeCell ref="Q27:R27"/>
    <mergeCell ref="A28:B30"/>
    <mergeCell ref="Q29:R29"/>
    <mergeCell ref="Q32:R32"/>
    <mergeCell ref="A33:B37"/>
    <mergeCell ref="J3:J5"/>
    <mergeCell ref="K3:K5"/>
    <mergeCell ref="L3:L5"/>
    <mergeCell ref="A4:B4"/>
    <mergeCell ref="A5:B5"/>
    <mergeCell ref="E3:E5"/>
    <mergeCell ref="F3:F5"/>
    <mergeCell ref="G3:G5"/>
    <mergeCell ref="H3:H5"/>
    <mergeCell ref="I3:I5"/>
    <mergeCell ref="A22:B22"/>
    <mergeCell ref="C22:C25"/>
    <mergeCell ref="A24:B24"/>
    <mergeCell ref="A25:B25"/>
    <mergeCell ref="D3:D5"/>
  </mergeCells>
  <pageMargins left="0.7" right="0.7" top="0.75" bottom="0.75" header="0.3" footer="0.3"/>
  <pageSetup paperSize="9" orientation="portrait" verticalDpi="0"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sheetPr>
  <dimension ref="A1:AT79"/>
  <sheetViews>
    <sheetView zoomScale="60" zoomScaleNormal="60" workbookViewId="0">
      <pane xSplit="2" ySplit="2" topLeftCell="C3" activePane="bottomRight" state="frozen"/>
      <selection pane="topRight" activeCell="C1" sqref="C1"/>
      <selection pane="bottomLeft" activeCell="A3" sqref="A3"/>
      <selection pane="bottomRight" activeCell="N52" sqref="N52"/>
    </sheetView>
  </sheetViews>
  <sheetFormatPr defaultColWidth="35.75" defaultRowHeight="15.75" x14ac:dyDescent="0.25"/>
  <cols>
    <col min="1" max="1" width="35.25" customWidth="1"/>
    <col min="2" max="2" width="49.875" bestFit="1" customWidth="1"/>
    <col min="3" max="3" width="59.375" customWidth="1"/>
    <col min="4" max="4" width="27.375" customWidth="1"/>
    <col min="5" max="6" width="24.375" customWidth="1"/>
    <col min="7" max="7" width="25" customWidth="1"/>
    <col min="8" max="8" width="28.875" bestFit="1" customWidth="1"/>
    <col min="9" max="9" width="24.75" customWidth="1"/>
    <col min="10" max="11" width="26.25" hidden="1" customWidth="1"/>
    <col min="12" max="12" width="28.875" hidden="1" customWidth="1"/>
    <col min="14" max="14" width="43.875" customWidth="1"/>
    <col min="15" max="15" width="43.75" customWidth="1"/>
    <col min="16" max="28" width="35.75" style="1"/>
  </cols>
  <sheetData>
    <row r="1" spans="1:46" s="1" customFormat="1" ht="58.5" customHeight="1" thickBot="1" x14ac:dyDescent="0.3">
      <c r="A1" s="108" t="s">
        <v>92</v>
      </c>
      <c r="B1" s="108"/>
      <c r="C1" s="108"/>
      <c r="D1" s="238" t="s">
        <v>129</v>
      </c>
      <c r="E1" s="109"/>
      <c r="F1" s="109"/>
      <c r="G1" s="109"/>
      <c r="H1" s="109"/>
      <c r="I1" s="109"/>
      <c r="J1" s="109"/>
      <c r="K1" s="109"/>
      <c r="L1" s="109"/>
      <c r="M1" s="109"/>
      <c r="N1" s="109"/>
      <c r="O1" s="109"/>
      <c r="P1" s="109"/>
      <c r="Q1" s="119"/>
      <c r="R1" s="119"/>
      <c r="S1" s="119"/>
      <c r="T1" s="119"/>
    </row>
    <row r="2" spans="1:46" ht="27" thickBot="1" x14ac:dyDescent="0.3">
      <c r="A2" s="49"/>
      <c r="B2" s="49"/>
      <c r="C2" s="63" t="s">
        <v>12</v>
      </c>
      <c r="D2" s="52" t="s">
        <v>0</v>
      </c>
      <c r="E2" s="52" t="s">
        <v>1</v>
      </c>
      <c r="F2" s="52" t="s">
        <v>8</v>
      </c>
      <c r="G2" s="52" t="s">
        <v>19</v>
      </c>
      <c r="H2" s="52" t="s">
        <v>33</v>
      </c>
      <c r="I2" s="52" t="s">
        <v>9</v>
      </c>
      <c r="J2" s="52" t="s">
        <v>34</v>
      </c>
      <c r="K2" s="52" t="s">
        <v>18</v>
      </c>
      <c r="L2" s="52" t="s">
        <v>17</v>
      </c>
      <c r="M2" s="1"/>
      <c r="N2" s="1"/>
      <c r="O2" s="1"/>
      <c r="U2"/>
      <c r="V2"/>
      <c r="W2"/>
      <c r="X2"/>
      <c r="Y2"/>
      <c r="Z2"/>
      <c r="AA2"/>
      <c r="AB2"/>
    </row>
    <row r="3" spans="1:46" s="1" customFormat="1" ht="26.25" x14ac:dyDescent="0.25">
      <c r="A3" s="53"/>
      <c r="B3" s="53"/>
      <c r="C3" s="46"/>
      <c r="D3" s="270"/>
      <c r="E3" s="270"/>
      <c r="F3" s="270"/>
      <c r="G3" s="270"/>
      <c r="H3" s="270"/>
      <c r="I3" s="270"/>
      <c r="J3" s="270"/>
      <c r="K3" s="270"/>
      <c r="L3" s="270"/>
    </row>
    <row r="4" spans="1:46" s="1" customFormat="1" ht="26.25" x14ac:dyDescent="0.25">
      <c r="A4" s="272" t="s">
        <v>43</v>
      </c>
      <c r="B4" s="272"/>
      <c r="C4" s="137">
        <v>798</v>
      </c>
      <c r="D4" s="271"/>
      <c r="E4" s="271"/>
      <c r="F4" s="271"/>
      <c r="G4" s="271"/>
      <c r="H4" s="271"/>
      <c r="I4" s="271"/>
      <c r="J4" s="271"/>
      <c r="K4" s="271"/>
      <c r="L4" s="271"/>
    </row>
    <row r="5" spans="1:46" s="1" customFormat="1" ht="26.25" x14ac:dyDescent="0.25">
      <c r="A5" s="272" t="s">
        <v>95</v>
      </c>
      <c r="B5" s="272"/>
      <c r="C5" s="210">
        <f>C4*1</f>
        <v>798</v>
      </c>
      <c r="D5" s="271"/>
      <c r="E5" s="271"/>
      <c r="F5" s="271"/>
      <c r="G5" s="271"/>
      <c r="H5" s="271"/>
      <c r="I5" s="271"/>
      <c r="J5" s="271"/>
      <c r="K5" s="271"/>
      <c r="L5" s="271"/>
    </row>
    <row r="6" spans="1:46" s="1" customFormat="1" ht="26.25" x14ac:dyDescent="0.25">
      <c r="A6" s="46"/>
      <c r="B6" s="46"/>
      <c r="C6" s="46"/>
      <c r="D6" s="47"/>
      <c r="E6" s="47"/>
      <c r="F6" s="48"/>
      <c r="G6" s="48"/>
      <c r="H6" s="47"/>
      <c r="I6" s="48"/>
      <c r="J6" s="47"/>
      <c r="K6" s="48"/>
      <c r="L6" s="47"/>
    </row>
    <row r="7" spans="1:46" s="1" customFormat="1" ht="26.25" customHeight="1" x14ac:dyDescent="0.4">
      <c r="A7" s="124" t="s">
        <v>45</v>
      </c>
      <c r="B7" s="122" t="s">
        <v>44</v>
      </c>
      <c r="C7" s="73"/>
      <c r="D7" s="100">
        <f>(D8/$C$4)*100</f>
        <v>9.0225563909774422</v>
      </c>
      <c r="E7" s="100">
        <f t="shared" ref="E7:I7" si="0">(E8/$C$4)*100</f>
        <v>75.438596491228068</v>
      </c>
      <c r="F7" s="87">
        <f>(F8/$C$4)*100</f>
        <v>0</v>
      </c>
      <c r="G7" s="87">
        <f>(G8/$C$4)*100</f>
        <v>0.50125313283208017</v>
      </c>
      <c r="H7" s="100">
        <f>(H8/$C$4)*100</f>
        <v>15.037593984962406</v>
      </c>
      <c r="I7" s="87">
        <f t="shared" si="0"/>
        <v>0</v>
      </c>
      <c r="J7" s="90">
        <v>16.899999999999999</v>
      </c>
      <c r="K7" s="90">
        <v>79.599999999999994</v>
      </c>
      <c r="L7" s="90">
        <v>3.5</v>
      </c>
      <c r="M7" s="71"/>
    </row>
    <row r="8" spans="1:46" s="1" customFormat="1" ht="26.25" customHeight="1" x14ac:dyDescent="0.25">
      <c r="A8" s="128"/>
      <c r="B8" s="123" t="s">
        <v>49</v>
      </c>
      <c r="C8" s="73"/>
      <c r="D8" s="50">
        <v>72</v>
      </c>
      <c r="E8" s="50">
        <v>602</v>
      </c>
      <c r="F8" s="50">
        <v>0</v>
      </c>
      <c r="G8" s="50">
        <v>4</v>
      </c>
      <c r="H8" s="50">
        <v>120</v>
      </c>
      <c r="I8" s="50">
        <v>0</v>
      </c>
      <c r="J8" s="91">
        <f>($H$8/100)*J7</f>
        <v>20.279999999999998</v>
      </c>
      <c r="K8" s="91">
        <f>($H$8/100)*K7</f>
        <v>95.52</v>
      </c>
      <c r="L8" s="91">
        <f>($H$8/100)*L7</f>
        <v>4.2</v>
      </c>
      <c r="M8" s="94"/>
    </row>
    <row r="9" spans="1:46" s="1" customFormat="1" ht="26.25" customHeight="1" x14ac:dyDescent="0.25">
      <c r="A9" s="124" t="s">
        <v>52</v>
      </c>
      <c r="B9" s="122" t="s">
        <v>50</v>
      </c>
      <c r="C9" s="73"/>
      <c r="D9" s="87">
        <v>70.510999999999996</v>
      </c>
      <c r="E9" s="87">
        <v>591.58600000000001</v>
      </c>
      <c r="F9" s="50">
        <v>0</v>
      </c>
      <c r="G9" s="87">
        <v>4</v>
      </c>
      <c r="H9" s="87">
        <v>124.321</v>
      </c>
      <c r="I9" s="87">
        <v>0</v>
      </c>
      <c r="J9" s="91"/>
      <c r="K9" s="91"/>
      <c r="L9" s="91"/>
      <c r="M9" s="140">
        <f>SUM(D9:I9)</f>
        <v>790.41800000000001</v>
      </c>
    </row>
    <row r="10" spans="1:46" s="1" customFormat="1" ht="26.25" customHeight="1" x14ac:dyDescent="0.25">
      <c r="A10" s="128"/>
      <c r="B10" s="123" t="s">
        <v>51</v>
      </c>
      <c r="C10" s="73"/>
      <c r="D10" s="88">
        <f>($C$5/100)*D7</f>
        <v>71.999999999999986</v>
      </c>
      <c r="E10" s="88">
        <f t="shared" ref="E10:I10" si="1">($C$5/100)*E7</f>
        <v>602</v>
      </c>
      <c r="F10" s="88">
        <f t="shared" si="1"/>
        <v>0</v>
      </c>
      <c r="G10" s="88">
        <f>($C$5/100)*G7</f>
        <v>4</v>
      </c>
      <c r="H10" s="88">
        <f>($C$5/100)*H7</f>
        <v>120</v>
      </c>
      <c r="I10" s="88">
        <f t="shared" si="1"/>
        <v>0</v>
      </c>
      <c r="J10" s="92">
        <f>($H$10/100)*J7</f>
        <v>20.279999999999998</v>
      </c>
      <c r="K10" s="92">
        <f>($H$10/100)*K7</f>
        <v>95.52</v>
      </c>
      <c r="L10" s="92">
        <f>($H$10/100)*L7</f>
        <v>4.2</v>
      </c>
      <c r="M10" s="94"/>
    </row>
    <row r="11" spans="1:46" s="1" customFormat="1" ht="26.25" customHeight="1" x14ac:dyDescent="0.25">
      <c r="A11" s="124" t="s">
        <v>53</v>
      </c>
      <c r="B11" s="122" t="s">
        <v>56</v>
      </c>
      <c r="C11" s="73"/>
      <c r="D11" s="50">
        <v>114</v>
      </c>
      <c r="E11" s="50">
        <v>869</v>
      </c>
      <c r="F11" s="51">
        <v>0</v>
      </c>
      <c r="G11" s="51">
        <v>0</v>
      </c>
      <c r="H11" s="50">
        <v>146</v>
      </c>
      <c r="I11" s="50">
        <v>0</v>
      </c>
      <c r="J11" s="90">
        <v>5</v>
      </c>
      <c r="K11" s="93">
        <v>5026</v>
      </c>
      <c r="L11" s="90">
        <v>2</v>
      </c>
      <c r="M11" s="94"/>
    </row>
    <row r="12" spans="1:46" s="1" customFormat="1" ht="26.25" customHeight="1" x14ac:dyDescent="0.25">
      <c r="A12" s="124"/>
      <c r="B12" s="122" t="s">
        <v>62</v>
      </c>
      <c r="C12" s="73"/>
      <c r="D12" s="50">
        <v>183</v>
      </c>
      <c r="E12" s="50">
        <v>1158</v>
      </c>
      <c r="F12" s="51">
        <v>0</v>
      </c>
      <c r="G12" s="51">
        <v>0</v>
      </c>
      <c r="H12" s="50">
        <v>96</v>
      </c>
      <c r="I12" s="50">
        <v>0</v>
      </c>
      <c r="J12" s="90"/>
      <c r="K12" s="93"/>
      <c r="L12" s="90"/>
      <c r="M12" s="94"/>
    </row>
    <row r="13" spans="1:46" s="1" customFormat="1" ht="26.25" customHeight="1" x14ac:dyDescent="0.25">
      <c r="B13" s="122" t="s">
        <v>57</v>
      </c>
      <c r="C13" s="73"/>
      <c r="D13" s="141">
        <f>D12/D14</f>
        <v>0.61616161616161613</v>
      </c>
      <c r="E13" s="141">
        <f t="shared" ref="E13:H13" si="2">E12/E14</f>
        <v>0.57128761716822896</v>
      </c>
      <c r="F13" s="141"/>
      <c r="G13" s="141"/>
      <c r="H13" s="141">
        <f t="shared" si="2"/>
        <v>0.39669421487603307</v>
      </c>
      <c r="I13" s="141"/>
      <c r="J13" s="90">
        <v>30.61</v>
      </c>
      <c r="K13" s="93">
        <v>33.07</v>
      </c>
      <c r="L13" s="90">
        <v>455.3</v>
      </c>
      <c r="M13" s="94"/>
    </row>
    <row r="14" spans="1:46" s="1" customFormat="1" ht="26.25" x14ac:dyDescent="0.25">
      <c r="A14" s="46"/>
      <c r="B14" s="122" t="s">
        <v>54</v>
      </c>
      <c r="C14" s="126">
        <f>SUM(D14:I14)</f>
        <v>2566</v>
      </c>
      <c r="D14" s="65">
        <f>D12+D11</f>
        <v>297</v>
      </c>
      <c r="E14" s="65">
        <f t="shared" ref="E14:I14" si="3">E12+E11</f>
        <v>2027</v>
      </c>
      <c r="F14" s="97">
        <f t="shared" si="3"/>
        <v>0</v>
      </c>
      <c r="G14" s="97">
        <f t="shared" si="3"/>
        <v>0</v>
      </c>
      <c r="H14" s="97">
        <f t="shared" si="3"/>
        <v>242</v>
      </c>
      <c r="I14" s="97">
        <f t="shared" si="3"/>
        <v>0</v>
      </c>
      <c r="J14" s="98">
        <f t="shared" ref="J14:L14" si="4">(J11/(100-J13))*100</f>
        <v>7.2056492289955321</v>
      </c>
      <c r="K14" s="98">
        <f t="shared" si="4"/>
        <v>7509.3381144479299</v>
      </c>
      <c r="L14" s="98">
        <f t="shared" si="4"/>
        <v>-0.56290458767238949</v>
      </c>
      <c r="M14" s="99"/>
    </row>
    <row r="15" spans="1:46" s="1" customFormat="1" ht="26.25" x14ac:dyDescent="0.25">
      <c r="A15" s="46"/>
      <c r="B15" s="46"/>
      <c r="C15" s="122"/>
      <c r="D15" s="89"/>
      <c r="E15" s="89"/>
      <c r="F15" s="89"/>
      <c r="G15" s="89"/>
      <c r="H15" s="89"/>
      <c r="I15" s="89"/>
      <c r="J15" s="89"/>
      <c r="K15" s="89"/>
      <c r="L15" s="89"/>
    </row>
    <row r="16" spans="1:46" ht="28.5" customHeight="1" x14ac:dyDescent="0.25">
      <c r="A16" s="124" t="s">
        <v>55</v>
      </c>
      <c r="B16" s="64"/>
      <c r="C16" s="130" t="s">
        <v>58</v>
      </c>
      <c r="D16" s="127">
        <f t="shared" ref="D16:H16" si="5">D11/D8</f>
        <v>1.5833333333333333</v>
      </c>
      <c r="E16" s="127">
        <f t="shared" si="5"/>
        <v>1.4435215946843853</v>
      </c>
      <c r="F16" s="127"/>
      <c r="G16" s="127">
        <f t="shared" si="5"/>
        <v>0</v>
      </c>
      <c r="H16" s="127">
        <f t="shared" si="5"/>
        <v>1.2166666666666666</v>
      </c>
      <c r="I16" s="127"/>
      <c r="J16" s="125">
        <f>J14/J8</f>
        <v>0.35530814738636751</v>
      </c>
      <c r="K16" s="125">
        <f>K14/K8</f>
        <v>78.615348769345999</v>
      </c>
      <c r="L16" s="125">
        <f>L14/L8</f>
        <v>-0.13402490182675939</v>
      </c>
      <c r="M16" s="1"/>
      <c r="N16" s="1"/>
      <c r="O16" s="1"/>
      <c r="AC16" s="1"/>
      <c r="AD16" s="1"/>
      <c r="AE16" s="1"/>
      <c r="AF16" s="1"/>
      <c r="AG16" s="1"/>
      <c r="AH16" s="1"/>
      <c r="AI16" s="1"/>
      <c r="AJ16" s="1"/>
      <c r="AK16" s="1"/>
      <c r="AL16" s="1"/>
      <c r="AM16" s="1"/>
      <c r="AN16" s="1"/>
      <c r="AO16" s="1"/>
      <c r="AP16" s="1"/>
      <c r="AQ16" s="1"/>
      <c r="AR16" s="1"/>
      <c r="AS16" s="1"/>
      <c r="AT16" s="1"/>
    </row>
    <row r="17" spans="1:46" ht="28.5" customHeight="1" x14ac:dyDescent="0.25">
      <c r="A17" s="1"/>
      <c r="B17" s="45"/>
      <c r="C17" s="130" t="s">
        <v>59</v>
      </c>
      <c r="D17" s="127">
        <f>D11/D9</f>
        <v>1.616769014763654</v>
      </c>
      <c r="E17" s="127">
        <f t="shared" ref="E17:H17" si="6">E11/E9</f>
        <v>1.4689326657493584</v>
      </c>
      <c r="F17" s="127"/>
      <c r="G17" s="127">
        <f t="shared" si="6"/>
        <v>0</v>
      </c>
      <c r="H17" s="127">
        <f t="shared" si="6"/>
        <v>1.174379227966313</v>
      </c>
      <c r="I17" s="127"/>
      <c r="J17" s="95"/>
      <c r="K17" s="96"/>
      <c r="L17" s="95"/>
      <c r="M17" s="1"/>
      <c r="N17" s="1"/>
      <c r="O17" s="1"/>
      <c r="AC17" s="1"/>
      <c r="AD17" s="1"/>
      <c r="AE17" s="1"/>
      <c r="AF17" s="1"/>
      <c r="AG17" s="1"/>
      <c r="AH17" s="1"/>
      <c r="AI17" s="1"/>
      <c r="AJ17" s="1"/>
      <c r="AK17" s="1"/>
      <c r="AL17" s="1"/>
      <c r="AM17" s="1"/>
      <c r="AN17" s="1"/>
      <c r="AO17" s="1"/>
      <c r="AP17" s="1"/>
      <c r="AQ17" s="1"/>
      <c r="AR17" s="1"/>
      <c r="AS17" s="1"/>
      <c r="AT17" s="1"/>
    </row>
    <row r="18" spans="1:46" ht="28.5" customHeight="1" x14ac:dyDescent="0.25">
      <c r="A18" s="1"/>
      <c r="B18" s="45"/>
      <c r="C18" s="132" t="s">
        <v>60</v>
      </c>
      <c r="D18" s="133">
        <f t="shared" ref="D18:L18" si="7">D14/D8</f>
        <v>4.125</v>
      </c>
      <c r="E18" s="133">
        <f t="shared" si="7"/>
        <v>3.367109634551495</v>
      </c>
      <c r="F18" s="133"/>
      <c r="G18" s="133">
        <f t="shared" si="7"/>
        <v>0</v>
      </c>
      <c r="H18" s="133">
        <f t="shared" si="7"/>
        <v>2.0166666666666666</v>
      </c>
      <c r="I18" s="133"/>
      <c r="J18" s="133">
        <f t="shared" si="7"/>
        <v>0.35530814738636751</v>
      </c>
      <c r="K18" s="133">
        <f t="shared" si="7"/>
        <v>78.615348769345999</v>
      </c>
      <c r="L18" s="133">
        <f t="shared" si="7"/>
        <v>-0.13402490182675939</v>
      </c>
      <c r="M18" s="1"/>
      <c r="N18" s="1"/>
      <c r="O18" s="1"/>
      <c r="AC18" s="1"/>
      <c r="AD18" s="1"/>
      <c r="AE18" s="1"/>
      <c r="AF18" s="1"/>
      <c r="AG18" s="1"/>
      <c r="AH18" s="1"/>
      <c r="AI18" s="1"/>
      <c r="AJ18" s="1"/>
      <c r="AK18" s="1"/>
      <c r="AL18" s="1"/>
      <c r="AM18" s="1"/>
      <c r="AN18" s="1"/>
      <c r="AO18" s="1"/>
      <c r="AP18" s="1"/>
      <c r="AQ18" s="1"/>
      <c r="AR18" s="1"/>
      <c r="AS18" s="1"/>
      <c r="AT18" s="1"/>
    </row>
    <row r="19" spans="1:46" ht="28.5" customHeight="1" thickBot="1" x14ac:dyDescent="0.3">
      <c r="A19" s="1"/>
      <c r="B19" s="45"/>
      <c r="C19" s="131" t="s">
        <v>61</v>
      </c>
      <c r="D19" s="129">
        <f>D14/D9</f>
        <v>4.2121087489895199</v>
      </c>
      <c r="E19" s="129">
        <f t="shared" ref="E19:H19" si="8">E14/E9</f>
        <v>3.4263826392105288</v>
      </c>
      <c r="F19" s="129"/>
      <c r="G19" s="129">
        <f t="shared" si="8"/>
        <v>0</v>
      </c>
      <c r="H19" s="129">
        <f t="shared" si="8"/>
        <v>1.946573788820875</v>
      </c>
      <c r="I19" s="129"/>
      <c r="J19" s="95"/>
      <c r="K19" s="96"/>
      <c r="L19" s="95"/>
      <c r="M19" s="1"/>
      <c r="N19" s="1"/>
      <c r="O19" s="1"/>
      <c r="AC19" s="1"/>
      <c r="AD19" s="1"/>
      <c r="AE19" s="1"/>
      <c r="AF19" s="1"/>
      <c r="AG19" s="1"/>
      <c r="AH19" s="1"/>
      <c r="AI19" s="1"/>
      <c r="AJ19" s="1"/>
      <c r="AK19" s="1"/>
      <c r="AL19" s="1"/>
      <c r="AM19" s="1"/>
      <c r="AN19" s="1"/>
      <c r="AO19" s="1"/>
      <c r="AP19" s="1"/>
      <c r="AQ19" s="1"/>
      <c r="AR19" s="1"/>
      <c r="AS19" s="1"/>
      <c r="AT19" s="1"/>
    </row>
    <row r="20" spans="1:46" ht="28.5" customHeight="1" x14ac:dyDescent="0.4">
      <c r="A20" s="1"/>
      <c r="B20" s="45"/>
      <c r="C20" s="135" t="s">
        <v>46</v>
      </c>
      <c r="D20" s="192">
        <f t="shared" ref="D20:L20" si="9">D14/D10</f>
        <v>4.1250000000000009</v>
      </c>
      <c r="E20" s="192">
        <f t="shared" si="9"/>
        <v>3.367109634551495</v>
      </c>
      <c r="F20" s="192"/>
      <c r="G20" s="192">
        <f t="shared" si="9"/>
        <v>0</v>
      </c>
      <c r="H20" s="192">
        <f t="shared" ref="H20" si="10">H14/H10</f>
        <v>2.0166666666666666</v>
      </c>
      <c r="I20" s="192"/>
      <c r="J20" s="192">
        <f t="shared" si="9"/>
        <v>0.35530814738636751</v>
      </c>
      <c r="K20" s="192">
        <f t="shared" si="9"/>
        <v>78.615348769345999</v>
      </c>
      <c r="L20" s="192">
        <f t="shared" si="9"/>
        <v>-0.13402490182675939</v>
      </c>
      <c r="M20" s="1"/>
      <c r="N20" s="1"/>
      <c r="O20" s="1"/>
      <c r="AC20" s="1"/>
      <c r="AD20" s="1"/>
      <c r="AE20" s="1"/>
      <c r="AF20" s="1"/>
      <c r="AG20" s="1"/>
      <c r="AH20" s="1"/>
      <c r="AI20" s="1"/>
      <c r="AJ20" s="1"/>
      <c r="AK20" s="1"/>
      <c r="AL20" s="1"/>
      <c r="AM20" s="1"/>
      <c r="AN20" s="1"/>
      <c r="AO20" s="1"/>
      <c r="AP20" s="1"/>
      <c r="AQ20" s="1"/>
      <c r="AR20" s="1"/>
      <c r="AS20" s="1"/>
      <c r="AT20" s="1"/>
    </row>
    <row r="21" spans="1:46" ht="28.5" customHeight="1" thickBot="1" x14ac:dyDescent="0.3">
      <c r="A21" s="1"/>
      <c r="B21" s="45"/>
      <c r="C21" s="134" t="s">
        <v>47</v>
      </c>
      <c r="D21" s="154">
        <f t="shared" ref="D21:H21" si="11">D10-D14</f>
        <v>-225</v>
      </c>
      <c r="E21" s="154">
        <f t="shared" si="11"/>
        <v>-1425</v>
      </c>
      <c r="F21" s="194">
        <f t="shared" si="11"/>
        <v>0</v>
      </c>
      <c r="G21" s="194">
        <f t="shared" si="11"/>
        <v>4</v>
      </c>
      <c r="H21" s="154">
        <f t="shared" si="11"/>
        <v>-122</v>
      </c>
      <c r="I21" s="194">
        <v>0</v>
      </c>
      <c r="J21" s="125"/>
      <c r="K21" s="125"/>
      <c r="L21" s="125"/>
      <c r="M21" s="1"/>
      <c r="N21" s="1"/>
      <c r="O21" s="1"/>
      <c r="AC21" s="1"/>
      <c r="AD21" s="1"/>
      <c r="AE21" s="1"/>
      <c r="AF21" s="1"/>
      <c r="AG21" s="1"/>
      <c r="AH21" s="1"/>
      <c r="AI21" s="1"/>
      <c r="AJ21" s="1"/>
      <c r="AK21" s="1"/>
      <c r="AL21" s="1"/>
      <c r="AM21" s="1"/>
      <c r="AN21" s="1"/>
      <c r="AO21" s="1"/>
      <c r="AP21" s="1"/>
      <c r="AQ21" s="1"/>
      <c r="AR21" s="1"/>
      <c r="AS21" s="1"/>
      <c r="AT21" s="1"/>
    </row>
    <row r="22" spans="1:46" ht="31.5" customHeight="1" thickBot="1" x14ac:dyDescent="0.3">
      <c r="A22" s="261" t="s">
        <v>48</v>
      </c>
      <c r="B22" s="262"/>
      <c r="C22" s="263">
        <v>3</v>
      </c>
      <c r="D22" s="75" t="s">
        <v>122</v>
      </c>
      <c r="E22" s="183" t="s">
        <v>123</v>
      </c>
      <c r="F22" s="211"/>
      <c r="G22" s="183"/>
      <c r="H22" s="162" t="s">
        <v>123</v>
      </c>
      <c r="I22" s="211"/>
      <c r="J22" s="61"/>
      <c r="K22" s="61"/>
      <c r="L22" s="61"/>
      <c r="M22" s="1"/>
      <c r="O22" s="1"/>
      <c r="Q22" s="151"/>
      <c r="R22" s="151"/>
      <c r="AC22" s="1"/>
      <c r="AD22" s="1"/>
      <c r="AE22" s="1"/>
      <c r="AF22" s="1"/>
      <c r="AG22" s="1"/>
      <c r="AH22" s="1"/>
      <c r="AI22" s="1"/>
      <c r="AJ22" s="1"/>
      <c r="AK22" s="1"/>
      <c r="AL22" s="1"/>
      <c r="AM22" s="1"/>
      <c r="AN22" s="1"/>
      <c r="AO22" s="1"/>
      <c r="AP22" s="1"/>
      <c r="AQ22" s="1"/>
      <c r="AR22" s="1"/>
      <c r="AS22" s="1"/>
      <c r="AT22" s="1"/>
    </row>
    <row r="23" spans="1:46" s="71" customFormat="1" ht="27" thickBot="1" x14ac:dyDescent="0.45">
      <c r="A23" s="160" t="s">
        <v>74</v>
      </c>
      <c r="B23" s="161"/>
      <c r="C23" s="264"/>
      <c r="D23" s="75" t="s">
        <v>109</v>
      </c>
      <c r="E23" s="184" t="s">
        <v>143</v>
      </c>
      <c r="F23" s="212"/>
      <c r="G23" s="184"/>
      <c r="H23" s="163" t="s">
        <v>98</v>
      </c>
      <c r="I23" s="212"/>
      <c r="J23" s="158"/>
      <c r="K23" s="77"/>
      <c r="L23" s="77"/>
      <c r="M23" s="156"/>
      <c r="N23" s="156"/>
      <c r="O23" s="156"/>
      <c r="P23" s="157"/>
      <c r="Q23" s="152"/>
      <c r="R23" s="152"/>
    </row>
    <row r="24" spans="1:46" s="71" customFormat="1" ht="27" thickBot="1" x14ac:dyDescent="0.45">
      <c r="A24" s="266" t="s">
        <v>76</v>
      </c>
      <c r="B24" s="267"/>
      <c r="C24" s="264"/>
      <c r="D24" s="75" t="s">
        <v>137</v>
      </c>
      <c r="E24" s="184" t="s">
        <v>103</v>
      </c>
      <c r="F24" s="212"/>
      <c r="G24" s="184"/>
      <c r="H24" s="163" t="s">
        <v>144</v>
      </c>
      <c r="I24" s="212"/>
      <c r="J24" s="153"/>
      <c r="K24" s="153"/>
      <c r="L24" s="153"/>
      <c r="M24" s="156"/>
      <c r="N24" s="156"/>
      <c r="O24" s="156"/>
      <c r="P24" s="157"/>
      <c r="Q24" s="152"/>
      <c r="R24" s="152"/>
    </row>
    <row r="25" spans="1:46" s="71" customFormat="1" ht="27" thickBot="1" x14ac:dyDescent="0.45">
      <c r="A25" s="268" t="s">
        <v>75</v>
      </c>
      <c r="B25" s="269"/>
      <c r="C25" s="265"/>
      <c r="D25" s="164"/>
      <c r="E25" s="61" t="s">
        <v>119</v>
      </c>
      <c r="F25" s="213"/>
      <c r="G25" s="185"/>
      <c r="H25" s="232" t="s">
        <v>120</v>
      </c>
      <c r="I25" s="213"/>
      <c r="J25" s="153"/>
      <c r="K25" s="153"/>
      <c r="L25" s="153"/>
      <c r="M25" s="70"/>
      <c r="N25" s="70"/>
      <c r="O25" s="70"/>
      <c r="Q25" s="152"/>
      <c r="R25" s="152"/>
    </row>
    <row r="26" spans="1:46" ht="71.25" customHeight="1" thickBot="1" x14ac:dyDescent="0.3">
      <c r="A26" s="277" t="s">
        <v>36</v>
      </c>
      <c r="B26" s="278"/>
      <c r="C26" s="102"/>
      <c r="D26" s="159"/>
      <c r="E26" s="159"/>
      <c r="F26" s="159"/>
      <c r="G26" s="159"/>
      <c r="H26" s="159"/>
      <c r="I26" s="159"/>
      <c r="J26" s="103"/>
      <c r="K26" s="103"/>
      <c r="L26" s="104"/>
      <c r="M26" s="40" t="s">
        <v>66</v>
      </c>
      <c r="N26" s="40" t="s">
        <v>37</v>
      </c>
      <c r="O26" s="40" t="s">
        <v>67</v>
      </c>
      <c r="P26" s="81" t="s">
        <v>68</v>
      </c>
      <c r="Q26" s="151"/>
      <c r="R26" s="151"/>
      <c r="AC26" s="1"/>
      <c r="AD26" s="1"/>
      <c r="AE26" s="1"/>
      <c r="AF26" s="1"/>
      <c r="AG26" s="1"/>
      <c r="AH26" s="1"/>
      <c r="AI26" s="1"/>
      <c r="AJ26" s="1"/>
      <c r="AK26" s="1"/>
      <c r="AL26" s="1"/>
      <c r="AM26" s="1"/>
      <c r="AN26" s="1"/>
      <c r="AO26" s="1"/>
      <c r="AP26" s="1"/>
      <c r="AQ26" s="1"/>
      <c r="AR26" s="1"/>
      <c r="AS26" s="1"/>
      <c r="AT26" s="1"/>
    </row>
    <row r="27" spans="1:46" ht="63" customHeight="1" x14ac:dyDescent="0.25">
      <c r="A27" s="79"/>
      <c r="B27" s="80"/>
      <c r="C27" s="101" t="s">
        <v>72</v>
      </c>
      <c r="D27" s="67" t="s">
        <v>28</v>
      </c>
      <c r="E27" s="1"/>
      <c r="F27" s="1"/>
      <c r="G27" s="1"/>
      <c r="H27" s="1"/>
      <c r="I27" s="1"/>
      <c r="J27" s="1"/>
      <c r="K27" s="1"/>
      <c r="L27" s="1"/>
      <c r="M27" s="10"/>
      <c r="N27" s="9"/>
      <c r="O27" s="11"/>
      <c r="P27" s="10"/>
      <c r="Q27" s="276"/>
      <c r="R27" s="276"/>
      <c r="AC27" s="1"/>
      <c r="AD27" s="1"/>
      <c r="AE27" s="1"/>
      <c r="AF27" s="1"/>
      <c r="AG27" s="1"/>
      <c r="AH27" s="1"/>
      <c r="AI27" s="1"/>
      <c r="AJ27" s="1"/>
      <c r="AK27" s="1"/>
      <c r="AL27" s="1"/>
      <c r="AM27" s="1"/>
      <c r="AN27" s="1"/>
      <c r="AO27" s="1"/>
      <c r="AP27" s="1"/>
      <c r="AQ27" s="1"/>
      <c r="AR27" s="1"/>
      <c r="AS27" s="1"/>
      <c r="AT27" s="1"/>
    </row>
    <row r="28" spans="1:46" ht="37.5" customHeight="1" x14ac:dyDescent="0.25">
      <c r="A28" s="279" t="s">
        <v>13</v>
      </c>
      <c r="B28" s="280"/>
      <c r="C28" s="54" t="s">
        <v>71</v>
      </c>
      <c r="D28" s="174" t="s">
        <v>155</v>
      </c>
      <c r="E28" s="199" t="s">
        <v>155</v>
      </c>
      <c r="F28" s="215" t="s">
        <v>121</v>
      </c>
      <c r="G28" s="189" t="s">
        <v>155</v>
      </c>
      <c r="H28" s="173" t="s">
        <v>155</v>
      </c>
      <c r="I28" s="214" t="s">
        <v>121</v>
      </c>
      <c r="J28" s="39"/>
      <c r="K28" s="75"/>
      <c r="L28" s="39"/>
      <c r="M28" s="142" t="s">
        <v>174</v>
      </c>
      <c r="N28" s="293" t="s">
        <v>175</v>
      </c>
      <c r="O28" s="171" t="s">
        <v>176</v>
      </c>
      <c r="P28" s="246" t="s">
        <v>177</v>
      </c>
      <c r="Q28" s="151"/>
      <c r="R28" s="151"/>
      <c r="AC28" s="1"/>
      <c r="AD28" s="1"/>
      <c r="AE28" s="1"/>
      <c r="AF28" s="1"/>
      <c r="AG28" s="1"/>
      <c r="AH28" s="1"/>
      <c r="AI28" s="1"/>
      <c r="AJ28" s="1"/>
      <c r="AK28" s="1"/>
      <c r="AL28" s="1"/>
      <c r="AM28" s="1"/>
      <c r="AN28" s="1"/>
      <c r="AO28" s="1"/>
      <c r="AP28" s="1"/>
      <c r="AQ28" s="1"/>
      <c r="AR28" s="1"/>
      <c r="AS28" s="1"/>
      <c r="AT28" s="1"/>
    </row>
    <row r="29" spans="1:46" ht="42" x14ac:dyDescent="0.25">
      <c r="A29" s="281"/>
      <c r="B29" s="280"/>
      <c r="C29" s="55" t="s">
        <v>69</v>
      </c>
      <c r="D29" s="174" t="s">
        <v>155</v>
      </c>
      <c r="E29" s="199" t="s">
        <v>155</v>
      </c>
      <c r="F29" s="215" t="s">
        <v>121</v>
      </c>
      <c r="G29" s="189" t="s">
        <v>155</v>
      </c>
      <c r="H29" s="173" t="s">
        <v>155</v>
      </c>
      <c r="I29" s="214" t="s">
        <v>121</v>
      </c>
      <c r="J29" s="33"/>
      <c r="K29" s="75"/>
      <c r="L29" s="33"/>
      <c r="M29" s="3" t="s">
        <v>121</v>
      </c>
      <c r="N29" s="294"/>
      <c r="O29" s="171" t="s">
        <v>194</v>
      </c>
      <c r="P29" s="246" t="s">
        <v>177</v>
      </c>
      <c r="Q29" s="276"/>
      <c r="R29" s="276"/>
      <c r="AC29" s="1"/>
      <c r="AD29" s="1"/>
      <c r="AE29" s="1"/>
      <c r="AF29" s="1"/>
      <c r="AG29" s="1"/>
      <c r="AH29" s="1"/>
      <c r="AI29" s="1"/>
      <c r="AJ29" s="1"/>
      <c r="AK29" s="1"/>
      <c r="AL29" s="1"/>
      <c r="AM29" s="1"/>
      <c r="AN29" s="1"/>
      <c r="AO29" s="1"/>
      <c r="AP29" s="1"/>
      <c r="AQ29" s="1"/>
      <c r="AR29" s="1"/>
      <c r="AS29" s="1"/>
      <c r="AT29" s="1"/>
    </row>
    <row r="30" spans="1:46" ht="45" x14ac:dyDescent="0.25">
      <c r="A30" s="281"/>
      <c r="B30" s="280"/>
      <c r="C30" s="54" t="s">
        <v>70</v>
      </c>
      <c r="D30" s="217" t="s">
        <v>155</v>
      </c>
      <c r="E30" s="188" t="s">
        <v>155</v>
      </c>
      <c r="F30" s="219" t="s">
        <v>121</v>
      </c>
      <c r="G30" s="188" t="s">
        <v>155</v>
      </c>
      <c r="H30" s="173" t="s">
        <v>155</v>
      </c>
      <c r="I30" s="214" t="s">
        <v>121</v>
      </c>
      <c r="J30" s="34"/>
      <c r="K30" s="76"/>
      <c r="L30" s="34"/>
      <c r="M30" s="3" t="s">
        <v>121</v>
      </c>
      <c r="N30" s="172" t="s">
        <v>178</v>
      </c>
      <c r="O30" s="171" t="s">
        <v>179</v>
      </c>
      <c r="P30" s="246" t="s">
        <v>21</v>
      </c>
      <c r="Q30" s="151"/>
      <c r="R30" s="151"/>
      <c r="AC30" s="1"/>
      <c r="AD30" s="1"/>
      <c r="AE30" s="1"/>
      <c r="AF30" s="1"/>
      <c r="AG30" s="1"/>
      <c r="AH30" s="1"/>
      <c r="AI30" s="1"/>
      <c r="AJ30" s="1"/>
      <c r="AK30" s="1"/>
      <c r="AL30" s="1"/>
      <c r="AM30" s="1"/>
      <c r="AN30" s="1"/>
      <c r="AO30" s="1"/>
      <c r="AP30" s="1"/>
      <c r="AQ30" s="1"/>
      <c r="AR30" s="1"/>
      <c r="AS30" s="1"/>
      <c r="AT30" s="1"/>
    </row>
    <row r="31" spans="1:46" ht="21.75" customHeight="1" x14ac:dyDescent="0.25">
      <c r="A31" s="1"/>
      <c r="B31" s="1"/>
      <c r="D31" s="4"/>
      <c r="E31" s="4"/>
      <c r="F31" s="110"/>
      <c r="G31" s="110"/>
      <c r="H31" s="4"/>
      <c r="I31" s="7"/>
      <c r="J31" s="4"/>
      <c r="K31" s="7"/>
      <c r="L31" s="4"/>
      <c r="M31" s="5"/>
      <c r="N31" s="5"/>
      <c r="O31" s="6"/>
      <c r="P31" s="204"/>
      <c r="Q31" s="151"/>
      <c r="R31" s="151"/>
      <c r="AC31" s="1"/>
      <c r="AD31" s="1"/>
      <c r="AE31" s="1"/>
      <c r="AF31" s="1"/>
      <c r="AG31" s="1"/>
      <c r="AH31" s="1"/>
      <c r="AI31" s="1"/>
      <c r="AJ31" s="1"/>
      <c r="AK31" s="1"/>
      <c r="AL31" s="1"/>
      <c r="AM31" s="1"/>
      <c r="AN31" s="1"/>
      <c r="AO31" s="1"/>
      <c r="AP31" s="1"/>
      <c r="AQ31" s="1"/>
      <c r="AR31" s="1"/>
      <c r="AS31" s="1"/>
      <c r="AT31" s="1"/>
    </row>
    <row r="32" spans="1:46" ht="34.5" x14ac:dyDescent="0.25">
      <c r="A32" s="1"/>
      <c r="B32" s="1"/>
      <c r="C32" s="74" t="s">
        <v>73</v>
      </c>
      <c r="D32" s="67" t="s">
        <v>28</v>
      </c>
      <c r="E32" s="1"/>
      <c r="F32" s="111"/>
      <c r="G32" s="111"/>
      <c r="H32" s="1"/>
      <c r="I32" s="9"/>
      <c r="J32" s="1"/>
      <c r="L32" s="1"/>
      <c r="M32" s="10"/>
      <c r="N32" s="10"/>
      <c r="O32" s="11"/>
      <c r="P32" s="204"/>
      <c r="Q32" s="276"/>
      <c r="R32" s="276"/>
      <c r="AC32" s="1"/>
      <c r="AD32" s="1"/>
      <c r="AE32" s="1"/>
      <c r="AF32" s="1"/>
      <c r="AG32" s="1"/>
      <c r="AH32" s="1"/>
      <c r="AI32" s="1"/>
      <c r="AJ32" s="1"/>
      <c r="AK32" s="1"/>
      <c r="AL32" s="1"/>
      <c r="AM32" s="1"/>
      <c r="AN32" s="1"/>
      <c r="AO32" s="1"/>
      <c r="AP32" s="1"/>
      <c r="AQ32" s="1"/>
      <c r="AR32" s="1"/>
      <c r="AS32" s="1"/>
      <c r="AT32" s="1"/>
    </row>
    <row r="33" spans="1:46" ht="60" customHeight="1" x14ac:dyDescent="0.25">
      <c r="A33" s="288" t="s">
        <v>7</v>
      </c>
      <c r="B33" s="289"/>
      <c r="C33" s="179" t="s">
        <v>80</v>
      </c>
      <c r="D33" s="218" t="s">
        <v>152</v>
      </c>
      <c r="E33" s="186" t="s">
        <v>152</v>
      </c>
      <c r="F33" s="219" t="s">
        <v>121</v>
      </c>
      <c r="G33" s="187" t="s">
        <v>152</v>
      </c>
      <c r="H33" s="173" t="s">
        <v>152</v>
      </c>
      <c r="I33" s="215" t="s">
        <v>121</v>
      </c>
      <c r="J33" s="25"/>
      <c r="K33" s="75"/>
      <c r="L33" s="25"/>
      <c r="M33" s="142" t="s">
        <v>174</v>
      </c>
      <c r="N33" s="28" t="s">
        <v>121</v>
      </c>
      <c r="O33" s="295" t="s">
        <v>160</v>
      </c>
      <c r="P33" s="246" t="s">
        <v>181</v>
      </c>
      <c r="Q33" s="151"/>
      <c r="R33" s="151"/>
      <c r="AC33" s="1"/>
      <c r="AD33" s="1"/>
      <c r="AE33" s="1"/>
      <c r="AF33" s="1"/>
      <c r="AG33" s="1"/>
      <c r="AH33" s="1"/>
      <c r="AI33" s="1"/>
      <c r="AJ33" s="1"/>
      <c r="AK33" s="1"/>
      <c r="AL33" s="1"/>
      <c r="AM33" s="1"/>
      <c r="AN33" s="1"/>
      <c r="AO33" s="1"/>
      <c r="AP33" s="1"/>
      <c r="AQ33" s="1"/>
      <c r="AR33" s="1"/>
      <c r="AS33" s="1"/>
      <c r="AT33" s="1"/>
    </row>
    <row r="34" spans="1:46" ht="41.1" customHeight="1" x14ac:dyDescent="0.25">
      <c r="A34" s="288"/>
      <c r="B34" s="289"/>
      <c r="C34" s="179" t="s">
        <v>81</v>
      </c>
      <c r="D34" s="218" t="s">
        <v>152</v>
      </c>
      <c r="E34" s="186" t="s">
        <v>152</v>
      </c>
      <c r="F34" s="219" t="s">
        <v>121</v>
      </c>
      <c r="G34" s="187" t="s">
        <v>152</v>
      </c>
      <c r="H34" s="173" t="s">
        <v>152</v>
      </c>
      <c r="I34" s="219" t="s">
        <v>121</v>
      </c>
      <c r="J34" s="35"/>
      <c r="K34" s="75"/>
      <c r="L34" s="35"/>
      <c r="M34" s="142" t="s">
        <v>174</v>
      </c>
      <c r="N34" s="3" t="s">
        <v>121</v>
      </c>
      <c r="O34" s="296"/>
      <c r="P34" s="246" t="s">
        <v>181</v>
      </c>
      <c r="Q34" s="151"/>
      <c r="R34" s="151"/>
      <c r="AC34" s="1"/>
      <c r="AD34" s="1"/>
      <c r="AE34" s="1"/>
      <c r="AF34" s="1"/>
      <c r="AG34" s="1"/>
      <c r="AH34" s="1"/>
      <c r="AI34" s="1"/>
      <c r="AJ34" s="1"/>
      <c r="AK34" s="1"/>
      <c r="AL34" s="1"/>
      <c r="AM34" s="1"/>
      <c r="AN34" s="1"/>
      <c r="AO34" s="1"/>
      <c r="AP34" s="1"/>
      <c r="AQ34" s="1"/>
      <c r="AR34" s="1"/>
      <c r="AS34" s="1"/>
      <c r="AT34" s="1"/>
    </row>
    <row r="35" spans="1:46" ht="31.5" x14ac:dyDescent="0.25">
      <c r="A35" s="288"/>
      <c r="B35" s="289"/>
      <c r="C35" s="180" t="s">
        <v>79</v>
      </c>
      <c r="D35" s="218" t="s">
        <v>152</v>
      </c>
      <c r="E35" s="186" t="s">
        <v>152</v>
      </c>
      <c r="F35" s="219" t="s">
        <v>121</v>
      </c>
      <c r="G35" s="187" t="s">
        <v>152</v>
      </c>
      <c r="H35" s="173" t="s">
        <v>152</v>
      </c>
      <c r="I35" s="219" t="s">
        <v>121</v>
      </c>
      <c r="J35" s="26"/>
      <c r="K35" s="76"/>
      <c r="L35" s="26"/>
      <c r="M35" s="142" t="s">
        <v>174</v>
      </c>
      <c r="N35" s="3" t="s">
        <v>121</v>
      </c>
      <c r="O35" s="296"/>
      <c r="P35" s="246" t="s">
        <v>177</v>
      </c>
      <c r="Q35" s="151"/>
      <c r="R35" s="151"/>
      <c r="AC35" s="1"/>
      <c r="AD35" s="1"/>
      <c r="AE35" s="1"/>
      <c r="AF35" s="1"/>
      <c r="AG35" s="1"/>
      <c r="AH35" s="1"/>
      <c r="AI35" s="1"/>
      <c r="AJ35" s="1"/>
      <c r="AK35" s="1"/>
      <c r="AL35" s="1"/>
      <c r="AM35" s="1"/>
      <c r="AN35" s="1"/>
      <c r="AO35" s="1"/>
      <c r="AP35" s="1"/>
      <c r="AQ35" s="1"/>
      <c r="AR35" s="1"/>
      <c r="AS35" s="1"/>
      <c r="AT35" s="1"/>
    </row>
    <row r="36" spans="1:46" ht="64.150000000000006" customHeight="1" x14ac:dyDescent="0.25">
      <c r="A36" s="288"/>
      <c r="B36" s="289"/>
      <c r="C36" s="182" t="s">
        <v>78</v>
      </c>
      <c r="D36" s="218" t="s">
        <v>155</v>
      </c>
      <c r="E36" s="186" t="s">
        <v>155</v>
      </c>
      <c r="F36" s="219" t="s">
        <v>121</v>
      </c>
      <c r="G36" s="187" t="s">
        <v>155</v>
      </c>
      <c r="H36" s="173" t="s">
        <v>155</v>
      </c>
      <c r="I36" s="219" t="s">
        <v>121</v>
      </c>
      <c r="J36" s="26"/>
      <c r="K36" s="75"/>
      <c r="L36" s="26"/>
      <c r="M36" s="3" t="s">
        <v>174</v>
      </c>
      <c r="N36" s="142" t="s">
        <v>234</v>
      </c>
      <c r="O36" s="296"/>
      <c r="P36" s="246" t="s">
        <v>177</v>
      </c>
      <c r="Q36" s="151"/>
      <c r="R36" s="151"/>
      <c r="AC36" s="1"/>
      <c r="AD36" s="1"/>
      <c r="AE36" s="1"/>
      <c r="AF36" s="1"/>
      <c r="AG36" s="1"/>
      <c r="AH36" s="1"/>
      <c r="AI36" s="1"/>
      <c r="AJ36" s="1"/>
      <c r="AK36" s="1"/>
      <c r="AL36" s="1"/>
      <c r="AM36" s="1"/>
      <c r="AN36" s="1"/>
      <c r="AO36" s="1"/>
      <c r="AP36" s="1"/>
      <c r="AQ36" s="1"/>
      <c r="AR36" s="1"/>
      <c r="AS36" s="1"/>
      <c r="AT36" s="1"/>
    </row>
    <row r="37" spans="1:46" ht="39" customHeight="1" x14ac:dyDescent="0.25">
      <c r="A37" s="288"/>
      <c r="B37" s="289"/>
      <c r="C37" s="181" t="s">
        <v>77</v>
      </c>
      <c r="D37" s="218" t="s">
        <v>155</v>
      </c>
      <c r="E37" s="186" t="s">
        <v>155</v>
      </c>
      <c r="F37" s="219" t="s">
        <v>121</v>
      </c>
      <c r="G37" s="187" t="s">
        <v>155</v>
      </c>
      <c r="H37" s="173" t="s">
        <v>155</v>
      </c>
      <c r="I37" s="219" t="s">
        <v>121</v>
      </c>
      <c r="J37" s="27"/>
      <c r="K37" s="75"/>
      <c r="L37" s="27"/>
      <c r="M37" s="3" t="s">
        <v>174</v>
      </c>
      <c r="N37" s="142" t="s">
        <v>235</v>
      </c>
      <c r="O37" s="297"/>
      <c r="P37" s="246" t="s">
        <v>177</v>
      </c>
      <c r="Q37" s="151"/>
      <c r="R37" s="151"/>
      <c r="AC37" s="1"/>
      <c r="AD37" s="1"/>
      <c r="AE37" s="1"/>
      <c r="AF37" s="1"/>
      <c r="AG37" s="1"/>
      <c r="AH37" s="1"/>
      <c r="AI37" s="1"/>
      <c r="AJ37" s="1"/>
      <c r="AK37" s="1"/>
      <c r="AL37" s="1"/>
      <c r="AM37" s="1"/>
      <c r="AN37" s="1"/>
      <c r="AO37" s="1"/>
      <c r="AP37" s="1"/>
      <c r="AQ37" s="1"/>
      <c r="AR37" s="1"/>
      <c r="AS37" s="1"/>
      <c r="AT37" s="1"/>
    </row>
    <row r="38" spans="1:46" ht="33.75" x14ac:dyDescent="0.25">
      <c r="A38" s="203"/>
      <c r="B38" s="165"/>
      <c r="C38" s="78"/>
      <c r="D38" s="167"/>
      <c r="E38" s="167"/>
      <c r="F38" s="168"/>
      <c r="G38" s="168"/>
      <c r="H38" s="167"/>
      <c r="I38" s="168"/>
      <c r="J38" s="166"/>
      <c r="K38" s="155"/>
      <c r="L38" s="166"/>
      <c r="M38" s="169"/>
      <c r="N38" s="169"/>
      <c r="O38" s="170"/>
      <c r="P38" s="205"/>
      <c r="Q38" s="151"/>
      <c r="R38" s="151"/>
      <c r="AC38" s="1"/>
      <c r="AD38" s="1"/>
      <c r="AE38" s="1"/>
      <c r="AF38" s="1"/>
      <c r="AG38" s="1"/>
      <c r="AH38" s="1"/>
      <c r="AI38" s="1"/>
      <c r="AJ38" s="1"/>
      <c r="AK38" s="1"/>
      <c r="AL38" s="1"/>
      <c r="AM38" s="1"/>
      <c r="AN38" s="1"/>
      <c r="AO38" s="1"/>
      <c r="AP38" s="1"/>
      <c r="AQ38" s="1"/>
      <c r="AR38" s="1"/>
      <c r="AS38" s="1"/>
      <c r="AT38" s="1"/>
    </row>
    <row r="39" spans="1:46" ht="21" x14ac:dyDescent="0.25">
      <c r="A39" s="1"/>
      <c r="B39" s="1"/>
      <c r="C39" s="8"/>
      <c r="D39" s="67" t="s">
        <v>41</v>
      </c>
      <c r="E39" s="8"/>
      <c r="F39" s="11"/>
      <c r="G39" s="11"/>
      <c r="H39" s="8"/>
      <c r="I39" s="6"/>
      <c r="J39" s="8"/>
      <c r="L39" s="8"/>
      <c r="M39" s="5"/>
      <c r="N39" s="5"/>
      <c r="O39" s="5"/>
      <c r="P39" s="204"/>
      <c r="Q39" s="151"/>
      <c r="R39" s="151"/>
      <c r="AC39" s="1"/>
      <c r="AD39" s="1"/>
      <c r="AE39" s="1"/>
      <c r="AF39" s="1"/>
      <c r="AG39" s="1"/>
      <c r="AH39" s="1"/>
      <c r="AI39" s="1"/>
      <c r="AJ39" s="1"/>
      <c r="AK39" s="1"/>
      <c r="AL39" s="1"/>
      <c r="AM39" s="1"/>
      <c r="AN39" s="1"/>
      <c r="AO39" s="1"/>
      <c r="AP39" s="1"/>
      <c r="AQ39" s="1"/>
      <c r="AR39" s="1"/>
      <c r="AS39" s="1"/>
      <c r="AT39" s="1"/>
    </row>
    <row r="40" spans="1:46" ht="45" x14ac:dyDescent="0.25">
      <c r="A40" s="288" t="s">
        <v>3</v>
      </c>
      <c r="B40" s="289"/>
      <c r="C40" s="58" t="s">
        <v>4</v>
      </c>
      <c r="D40" s="218" t="s">
        <v>152</v>
      </c>
      <c r="E40" s="187" t="s">
        <v>152</v>
      </c>
      <c r="F40" s="220" t="s">
        <v>121</v>
      </c>
      <c r="G40" s="187" t="s">
        <v>152</v>
      </c>
      <c r="H40" s="173" t="s">
        <v>152</v>
      </c>
      <c r="I40" s="214" t="s">
        <v>121</v>
      </c>
      <c r="J40" s="145"/>
      <c r="K40" s="146"/>
      <c r="L40" s="145"/>
      <c r="M40" s="3" t="s">
        <v>121</v>
      </c>
      <c r="N40" s="28" t="s">
        <v>121</v>
      </c>
      <c r="O40" s="196" t="s">
        <v>242</v>
      </c>
      <c r="P40" s="246" t="s">
        <v>24</v>
      </c>
      <c r="Q40"/>
      <c r="R40" s="151"/>
      <c r="AC40" s="1"/>
      <c r="AD40" s="1"/>
      <c r="AE40" s="1"/>
      <c r="AF40" s="1"/>
      <c r="AG40" s="1"/>
      <c r="AH40" s="1"/>
      <c r="AI40" s="1"/>
      <c r="AJ40" s="1"/>
      <c r="AK40" s="1"/>
      <c r="AL40" s="1"/>
      <c r="AM40" s="1"/>
      <c r="AN40" s="1"/>
      <c r="AO40" s="1"/>
      <c r="AP40" s="1"/>
      <c r="AQ40" s="1"/>
      <c r="AR40" s="1"/>
      <c r="AS40" s="1"/>
      <c r="AT40" s="1"/>
    </row>
    <row r="41" spans="1:46" ht="30" x14ac:dyDescent="0.25">
      <c r="A41" s="288"/>
      <c r="B41" s="289"/>
      <c r="C41" s="78" t="s">
        <v>10</v>
      </c>
      <c r="D41" s="218" t="s">
        <v>152</v>
      </c>
      <c r="E41" s="187" t="s">
        <v>152</v>
      </c>
      <c r="F41" s="220" t="s">
        <v>121</v>
      </c>
      <c r="G41" s="187" t="s">
        <v>152</v>
      </c>
      <c r="H41" s="173" t="s">
        <v>152</v>
      </c>
      <c r="I41" s="214" t="s">
        <v>121</v>
      </c>
      <c r="J41" s="145"/>
      <c r="K41" s="146"/>
      <c r="L41" s="145"/>
      <c r="M41" s="3" t="s">
        <v>121</v>
      </c>
      <c r="N41" s="28" t="s">
        <v>121</v>
      </c>
      <c r="O41" s="196" t="s">
        <v>243</v>
      </c>
      <c r="P41" s="246" t="s">
        <v>181</v>
      </c>
      <c r="Q41"/>
      <c r="R41" s="151"/>
      <c r="AC41" s="1"/>
      <c r="AD41" s="1"/>
      <c r="AE41" s="1"/>
      <c r="AF41" s="1"/>
      <c r="AG41" s="1"/>
      <c r="AH41" s="1"/>
      <c r="AI41" s="1"/>
      <c r="AJ41" s="1"/>
      <c r="AK41" s="1"/>
      <c r="AL41" s="1"/>
      <c r="AM41" s="1"/>
      <c r="AN41" s="1"/>
      <c r="AO41" s="1"/>
      <c r="AP41" s="1"/>
      <c r="AQ41" s="1"/>
      <c r="AR41" s="1"/>
      <c r="AS41" s="1"/>
      <c r="AT41" s="1"/>
    </row>
    <row r="42" spans="1:46" ht="31.5" x14ac:dyDescent="0.25">
      <c r="A42" s="288"/>
      <c r="B42" s="289"/>
      <c r="C42" s="58" t="str">
        <f>C58</f>
        <v>Others Quota</v>
      </c>
      <c r="D42" s="218" t="s">
        <v>121</v>
      </c>
      <c r="E42" s="187" t="s">
        <v>121</v>
      </c>
      <c r="F42" s="220" t="s">
        <v>121</v>
      </c>
      <c r="G42" s="187" t="s">
        <v>121</v>
      </c>
      <c r="H42" s="218" t="s">
        <v>121</v>
      </c>
      <c r="I42" s="220" t="s">
        <v>121</v>
      </c>
      <c r="J42" s="145"/>
      <c r="K42" s="147"/>
      <c r="L42" s="145"/>
      <c r="M42" s="3" t="s">
        <v>121</v>
      </c>
      <c r="N42" s="172" t="s">
        <v>121</v>
      </c>
      <c r="O42" s="196" t="s">
        <v>241</v>
      </c>
      <c r="P42" s="256" t="s">
        <v>146</v>
      </c>
      <c r="Q42" s="151"/>
      <c r="R42" s="151"/>
      <c r="AC42" s="1"/>
      <c r="AD42" s="1"/>
      <c r="AE42" s="1"/>
      <c r="AF42" s="1"/>
      <c r="AG42" s="1"/>
      <c r="AH42" s="1"/>
      <c r="AI42" s="1"/>
      <c r="AJ42" s="1"/>
      <c r="AK42" s="1"/>
      <c r="AL42" s="1"/>
      <c r="AM42" s="1"/>
      <c r="AN42" s="1"/>
      <c r="AO42" s="1"/>
      <c r="AP42" s="1"/>
      <c r="AQ42" s="1"/>
      <c r="AR42" s="1"/>
      <c r="AS42" s="1"/>
      <c r="AT42" s="1"/>
    </row>
    <row r="43" spans="1:46" ht="28.5" customHeight="1" x14ac:dyDescent="0.25">
      <c r="A43" s="288"/>
      <c r="B43" s="289"/>
      <c r="C43" s="251" t="s">
        <v>87</v>
      </c>
      <c r="D43" s="218" t="s">
        <v>155</v>
      </c>
      <c r="E43" s="187" t="s">
        <v>155</v>
      </c>
      <c r="F43" s="220" t="s">
        <v>121</v>
      </c>
      <c r="G43" s="187" t="s">
        <v>155</v>
      </c>
      <c r="H43" s="218" t="s">
        <v>155</v>
      </c>
      <c r="I43" s="220" t="s">
        <v>121</v>
      </c>
      <c r="J43" s="145"/>
      <c r="K43" s="147"/>
      <c r="L43" s="145"/>
      <c r="M43" s="3" t="s">
        <v>121</v>
      </c>
      <c r="N43" s="172" t="s">
        <v>269</v>
      </c>
      <c r="O43" s="195" t="s">
        <v>220</v>
      </c>
      <c r="P43" s="200" t="s">
        <v>146</v>
      </c>
      <c r="Q43" s="151"/>
      <c r="R43" s="151"/>
      <c r="AC43" s="1"/>
      <c r="AD43" s="1"/>
      <c r="AE43" s="1"/>
      <c r="AF43" s="1"/>
      <c r="AG43" s="1"/>
      <c r="AH43" s="1"/>
      <c r="AI43" s="1"/>
      <c r="AJ43" s="1"/>
      <c r="AK43" s="1"/>
      <c r="AL43" s="1"/>
      <c r="AM43" s="1"/>
      <c r="AN43" s="1"/>
      <c r="AO43" s="1"/>
      <c r="AP43" s="1"/>
      <c r="AQ43" s="1"/>
      <c r="AR43" s="1"/>
      <c r="AS43" s="1"/>
      <c r="AT43" s="1"/>
    </row>
    <row r="44" spans="1:46" ht="45" x14ac:dyDescent="0.25">
      <c r="A44" s="288"/>
      <c r="B44" s="289"/>
      <c r="C44" s="59" t="str">
        <f>C59</f>
        <v>Remove TAC</v>
      </c>
      <c r="D44" s="218" t="s">
        <v>155</v>
      </c>
      <c r="E44" s="187" t="s">
        <v>155</v>
      </c>
      <c r="F44" s="220" t="s">
        <v>121</v>
      </c>
      <c r="G44" s="187" t="s">
        <v>155</v>
      </c>
      <c r="H44" s="218" t="s">
        <v>155</v>
      </c>
      <c r="I44" s="220" t="s">
        <v>121</v>
      </c>
      <c r="J44" s="145"/>
      <c r="K44" s="146"/>
      <c r="L44" s="145"/>
      <c r="M44" s="3" t="s">
        <v>121</v>
      </c>
      <c r="N44" s="142" t="s">
        <v>244</v>
      </c>
      <c r="O44" s="196" t="s">
        <v>245</v>
      </c>
      <c r="P44" s="256" t="s">
        <v>146</v>
      </c>
      <c r="Q44" s="151"/>
      <c r="R44" s="151"/>
      <c r="AC44" s="1"/>
      <c r="AD44" s="1"/>
      <c r="AE44" s="1"/>
      <c r="AF44" s="1"/>
      <c r="AG44" s="1"/>
      <c r="AH44" s="1"/>
      <c r="AI44" s="1"/>
      <c r="AJ44" s="1"/>
      <c r="AK44" s="1"/>
      <c r="AL44" s="1"/>
      <c r="AM44" s="1"/>
      <c r="AN44" s="1"/>
      <c r="AO44" s="1"/>
      <c r="AP44" s="1"/>
      <c r="AQ44" s="1"/>
      <c r="AR44" s="1"/>
      <c r="AS44" s="1"/>
      <c r="AT44" s="1"/>
    </row>
    <row r="45" spans="1:46" ht="31.5" x14ac:dyDescent="0.25">
      <c r="A45" s="288"/>
      <c r="B45" s="289"/>
      <c r="C45" s="59" t="s">
        <v>195</v>
      </c>
      <c r="D45" s="218" t="s">
        <v>155</v>
      </c>
      <c r="E45" s="187" t="s">
        <v>155</v>
      </c>
      <c r="F45" s="220" t="s">
        <v>121</v>
      </c>
      <c r="G45" s="187" t="s">
        <v>155</v>
      </c>
      <c r="H45" s="218" t="s">
        <v>155</v>
      </c>
      <c r="I45" s="220" t="s">
        <v>121</v>
      </c>
      <c r="J45" s="145"/>
      <c r="K45" s="146"/>
      <c r="L45" s="145"/>
      <c r="M45" s="3" t="s">
        <v>121</v>
      </c>
      <c r="N45" s="142" t="s">
        <v>239</v>
      </c>
      <c r="O45" s="196" t="s">
        <v>240</v>
      </c>
      <c r="P45" s="246" t="s">
        <v>146</v>
      </c>
      <c r="Q45" s="151"/>
      <c r="R45" s="151"/>
      <c r="AC45" s="1"/>
      <c r="AD45" s="1"/>
      <c r="AE45" s="1"/>
      <c r="AF45" s="1"/>
      <c r="AG45" s="1"/>
      <c r="AH45" s="1"/>
      <c r="AI45" s="1"/>
      <c r="AJ45" s="1"/>
      <c r="AK45" s="1"/>
      <c r="AL45" s="1"/>
      <c r="AM45" s="1"/>
      <c r="AN45" s="1"/>
      <c r="AO45" s="1"/>
      <c r="AP45" s="1"/>
      <c r="AQ45" s="1"/>
      <c r="AR45" s="1"/>
      <c r="AS45" s="1"/>
      <c r="AT45" s="1"/>
    </row>
    <row r="46" spans="1:46" ht="31.5" x14ac:dyDescent="0.25">
      <c r="A46" s="288"/>
      <c r="B46" s="289"/>
      <c r="C46" s="58" t="s">
        <v>236</v>
      </c>
      <c r="D46" s="218" t="s">
        <v>155</v>
      </c>
      <c r="E46" s="187" t="s">
        <v>155</v>
      </c>
      <c r="F46" s="220" t="s">
        <v>121</v>
      </c>
      <c r="G46" s="187" t="s">
        <v>155</v>
      </c>
      <c r="H46" s="218" t="s">
        <v>155</v>
      </c>
      <c r="I46" s="220" t="s">
        <v>121</v>
      </c>
      <c r="J46" s="145"/>
      <c r="K46" s="146"/>
      <c r="L46" s="145"/>
      <c r="M46" s="3" t="s">
        <v>121</v>
      </c>
      <c r="N46" s="142" t="s">
        <v>237</v>
      </c>
      <c r="O46" s="196" t="s">
        <v>238</v>
      </c>
      <c r="P46" s="246" t="s">
        <v>146</v>
      </c>
      <c r="Q46" s="151"/>
      <c r="R46" s="151"/>
      <c r="AC46" s="1"/>
      <c r="AD46" s="1"/>
      <c r="AE46" s="1"/>
      <c r="AF46" s="1"/>
      <c r="AG46" s="1"/>
      <c r="AH46" s="1"/>
      <c r="AI46" s="1"/>
      <c r="AJ46" s="1"/>
      <c r="AK46" s="1"/>
      <c r="AL46" s="1"/>
      <c r="AM46" s="1"/>
      <c r="AN46" s="1"/>
      <c r="AO46" s="1"/>
      <c r="AP46" s="1"/>
      <c r="AQ46" s="1"/>
      <c r="AR46" s="1"/>
      <c r="AS46" s="1"/>
      <c r="AT46" s="1"/>
    </row>
    <row r="47" spans="1:46" ht="21" customHeight="1" x14ac:dyDescent="0.25">
      <c r="A47" s="1"/>
      <c r="B47" s="1"/>
      <c r="C47" s="1"/>
      <c r="D47" s="1"/>
      <c r="E47" s="1"/>
      <c r="F47" s="116"/>
      <c r="G47" s="116"/>
      <c r="H47" s="1"/>
      <c r="I47" s="6"/>
      <c r="J47" s="1"/>
      <c r="K47" s="6"/>
      <c r="L47" s="1"/>
      <c r="M47" s="5"/>
      <c r="N47" s="5"/>
      <c r="O47" s="5"/>
      <c r="P47" s="206"/>
      <c r="Q47" s="151"/>
      <c r="R47" s="151"/>
      <c r="AC47" s="1"/>
      <c r="AD47" s="1"/>
      <c r="AE47" s="1"/>
      <c r="AF47" s="1"/>
      <c r="AG47" s="1"/>
      <c r="AH47" s="1"/>
      <c r="AI47" s="1"/>
      <c r="AJ47" s="1"/>
      <c r="AK47" s="1"/>
      <c r="AL47" s="1"/>
      <c r="AM47" s="1"/>
      <c r="AN47" s="1"/>
      <c r="AO47" s="1"/>
      <c r="AP47" s="1"/>
      <c r="AQ47" s="1"/>
      <c r="AR47" s="1"/>
      <c r="AS47" s="1"/>
      <c r="AT47" s="1"/>
    </row>
    <row r="48" spans="1:46" ht="34.5" customHeight="1" x14ac:dyDescent="0.25">
      <c r="A48" s="1"/>
      <c r="B48" s="1"/>
      <c r="C48" s="74" t="s">
        <v>38</v>
      </c>
      <c r="D48" s="68" t="s">
        <v>40</v>
      </c>
      <c r="E48" s="36"/>
      <c r="F48" s="115"/>
      <c r="G48" s="115"/>
      <c r="H48" s="36"/>
      <c r="I48" s="7"/>
      <c r="J48" s="36"/>
      <c r="L48" s="36"/>
      <c r="M48" s="5"/>
      <c r="N48" s="5"/>
      <c r="O48" s="5"/>
      <c r="P48" s="206"/>
      <c r="Q48" s="151"/>
      <c r="R48" s="151"/>
      <c r="AC48" s="1"/>
      <c r="AD48" s="1"/>
      <c r="AE48" s="1"/>
      <c r="AF48" s="1"/>
      <c r="AG48" s="1"/>
      <c r="AH48" s="1"/>
      <c r="AI48" s="1"/>
      <c r="AJ48" s="1"/>
      <c r="AK48" s="1"/>
      <c r="AL48" s="1"/>
      <c r="AM48" s="1"/>
      <c r="AN48" s="1"/>
      <c r="AO48" s="1"/>
      <c r="AP48" s="1"/>
      <c r="AQ48" s="1"/>
      <c r="AR48" s="1"/>
      <c r="AS48" s="1"/>
      <c r="AT48" s="1"/>
    </row>
    <row r="49" spans="1:46" ht="45" x14ac:dyDescent="0.25">
      <c r="A49" s="288" t="s">
        <v>2</v>
      </c>
      <c r="B49" s="289"/>
      <c r="C49" s="56" t="s">
        <v>14</v>
      </c>
      <c r="D49" s="175" t="s">
        <v>145</v>
      </c>
      <c r="E49" s="190" t="s">
        <v>145</v>
      </c>
      <c r="F49" s="216" t="s">
        <v>121</v>
      </c>
      <c r="G49" s="190" t="s">
        <v>145</v>
      </c>
      <c r="H49" s="173" t="s">
        <v>145</v>
      </c>
      <c r="I49" s="214" t="s">
        <v>121</v>
      </c>
      <c r="J49" s="144"/>
      <c r="K49" s="146"/>
      <c r="L49" s="144"/>
      <c r="M49" s="3" t="s">
        <v>121</v>
      </c>
      <c r="N49" s="172" t="s">
        <v>172</v>
      </c>
      <c r="O49" s="196" t="s">
        <v>173</v>
      </c>
      <c r="P49" s="246" t="s">
        <v>24</v>
      </c>
      <c r="Q49" s="151"/>
      <c r="R49" s="151"/>
      <c r="AC49" s="1"/>
      <c r="AD49" s="1"/>
      <c r="AE49" s="1"/>
      <c r="AF49" s="1"/>
      <c r="AG49" s="1"/>
      <c r="AH49" s="1"/>
      <c r="AI49" s="1"/>
      <c r="AJ49" s="1"/>
      <c r="AK49" s="1"/>
      <c r="AL49" s="1"/>
      <c r="AM49" s="1"/>
      <c r="AN49" s="1"/>
      <c r="AO49" s="1"/>
      <c r="AP49" s="1"/>
      <c r="AQ49" s="1"/>
      <c r="AR49" s="1"/>
      <c r="AS49" s="1"/>
      <c r="AT49" s="1"/>
    </row>
    <row r="50" spans="1:46" s="1" customFormat="1" ht="30" x14ac:dyDescent="0.25">
      <c r="A50" s="288"/>
      <c r="B50" s="289"/>
      <c r="C50" s="62" t="s">
        <v>30</v>
      </c>
      <c r="D50" s="173" t="s">
        <v>148</v>
      </c>
      <c r="E50" s="186" t="s">
        <v>196</v>
      </c>
      <c r="F50" s="216" t="s">
        <v>121</v>
      </c>
      <c r="G50" s="186" t="s">
        <v>148</v>
      </c>
      <c r="H50" s="174" t="s">
        <v>148</v>
      </c>
      <c r="I50" s="214" t="s">
        <v>121</v>
      </c>
      <c r="J50" s="144"/>
      <c r="K50" s="147"/>
      <c r="L50" s="144"/>
      <c r="M50" s="3" t="s">
        <v>121</v>
      </c>
      <c r="N50" s="142" t="s">
        <v>246</v>
      </c>
      <c r="O50" s="253" t="s">
        <v>247</v>
      </c>
      <c r="P50" s="246" t="s">
        <v>24</v>
      </c>
      <c r="Q50" s="151"/>
      <c r="R50" s="151"/>
    </row>
    <row r="51" spans="1:46" s="1" customFormat="1" ht="21" x14ac:dyDescent="0.35">
      <c r="A51" s="288"/>
      <c r="B51" s="289"/>
      <c r="C51" s="177" t="s">
        <v>31</v>
      </c>
      <c r="D51" s="175" t="s">
        <v>121</v>
      </c>
      <c r="E51" s="190" t="s">
        <v>121</v>
      </c>
      <c r="F51" s="216" t="s">
        <v>121</v>
      </c>
      <c r="G51" s="190" t="s">
        <v>121</v>
      </c>
      <c r="H51" s="175" t="s">
        <v>121</v>
      </c>
      <c r="I51" s="214" t="s">
        <v>121</v>
      </c>
      <c r="J51" s="144"/>
      <c r="K51" s="178"/>
      <c r="L51" s="144"/>
      <c r="M51" s="3" t="s">
        <v>121</v>
      </c>
      <c r="N51" s="248" t="s">
        <v>121</v>
      </c>
      <c r="O51" s="255" t="s">
        <v>248</v>
      </c>
      <c r="P51" s="246" t="s">
        <v>24</v>
      </c>
      <c r="Q51" s="151"/>
      <c r="R51" s="151"/>
    </row>
    <row r="52" spans="1:46" s="1" customFormat="1" ht="78.75" customHeight="1" x14ac:dyDescent="0.35">
      <c r="A52" s="288"/>
      <c r="B52" s="289"/>
      <c r="C52" s="247" t="s">
        <v>197</v>
      </c>
      <c r="D52" s="175" t="s">
        <v>155</v>
      </c>
      <c r="E52" s="186" t="s">
        <v>155</v>
      </c>
      <c r="F52" s="216" t="s">
        <v>121</v>
      </c>
      <c r="G52" s="186" t="s">
        <v>155</v>
      </c>
      <c r="H52" s="175" t="s">
        <v>155</v>
      </c>
      <c r="I52" s="214" t="s">
        <v>121</v>
      </c>
      <c r="J52" s="39"/>
      <c r="K52" s="197"/>
      <c r="L52" s="39"/>
      <c r="M52" s="3" t="s">
        <v>121</v>
      </c>
      <c r="N52" s="142" t="s">
        <v>249</v>
      </c>
      <c r="O52" s="253" t="s">
        <v>250</v>
      </c>
      <c r="P52" s="256" t="s">
        <v>146</v>
      </c>
      <c r="Q52" s="151"/>
      <c r="R52" s="151"/>
    </row>
    <row r="53" spans="1:46" s="1" customFormat="1" ht="21" customHeight="1" x14ac:dyDescent="0.35">
      <c r="A53" s="288"/>
      <c r="B53" s="289"/>
      <c r="C53" s="176"/>
      <c r="D53" s="186"/>
      <c r="E53" s="186"/>
      <c r="F53" s="186"/>
      <c r="G53" s="186"/>
      <c r="H53" s="186"/>
      <c r="I53" s="186"/>
      <c r="J53" s="39"/>
      <c r="K53" s="197"/>
      <c r="L53" s="39"/>
      <c r="M53" s="198"/>
      <c r="N53" s="198"/>
      <c r="O53" s="149"/>
      <c r="P53" s="148"/>
      <c r="Q53" s="151"/>
      <c r="R53" s="151"/>
    </row>
    <row r="54" spans="1:46" ht="21.75" thickBot="1" x14ac:dyDescent="0.3">
      <c r="A54" s="1"/>
      <c r="B54" s="1"/>
      <c r="C54" s="4"/>
      <c r="D54" s="4"/>
      <c r="E54" s="4"/>
      <c r="F54" s="6"/>
      <c r="G54" s="15"/>
      <c r="H54" s="4"/>
      <c r="I54" s="6"/>
      <c r="J54" s="4"/>
      <c r="K54" s="15"/>
      <c r="L54" s="4"/>
      <c r="M54" s="5"/>
      <c r="N54" s="5"/>
      <c r="O54" s="15"/>
      <c r="Q54" s="151"/>
      <c r="R54" s="151"/>
      <c r="AC54" s="1"/>
      <c r="AD54" s="1"/>
      <c r="AE54" s="1"/>
      <c r="AF54" s="1"/>
      <c r="AG54" s="1"/>
      <c r="AH54" s="1"/>
      <c r="AI54" s="1"/>
      <c r="AJ54" s="1"/>
      <c r="AK54" s="1"/>
      <c r="AL54" s="1"/>
      <c r="AM54" s="1"/>
      <c r="AN54" s="1"/>
      <c r="AO54" s="1"/>
      <c r="AP54" s="1"/>
      <c r="AQ54" s="1"/>
      <c r="AR54" s="1"/>
      <c r="AS54" s="1"/>
      <c r="AT54" s="1"/>
    </row>
    <row r="55" spans="1:46" ht="195" customHeight="1" thickBot="1" x14ac:dyDescent="0.3">
      <c r="A55" s="287" t="s">
        <v>86</v>
      </c>
      <c r="B55" s="274"/>
      <c r="C55" s="274"/>
      <c r="D55" s="273" t="s">
        <v>263</v>
      </c>
      <c r="E55" s="274"/>
      <c r="F55" s="274"/>
      <c r="G55" s="274"/>
      <c r="H55" s="274"/>
      <c r="I55" s="275"/>
      <c r="J55" s="117"/>
      <c r="K55" s="105"/>
      <c r="L55" s="202"/>
      <c r="M55" s="31"/>
      <c r="N55" s="31"/>
      <c r="O55" s="31"/>
      <c r="P55" s="31"/>
      <c r="Q55" s="276"/>
      <c r="R55" s="276"/>
      <c r="AC55" s="1"/>
      <c r="AD55" s="1"/>
      <c r="AE55" s="1"/>
      <c r="AF55" s="1"/>
      <c r="AG55" s="1"/>
      <c r="AH55" s="1"/>
      <c r="AI55" s="1"/>
      <c r="AJ55" s="1"/>
      <c r="AK55" s="1"/>
      <c r="AL55" s="1"/>
      <c r="AM55" s="1"/>
      <c r="AN55" s="1"/>
      <c r="AO55" s="1"/>
      <c r="AP55" s="1"/>
      <c r="AQ55" s="1"/>
      <c r="AR55" s="1"/>
      <c r="AS55" s="1"/>
      <c r="AT55" s="1"/>
    </row>
    <row r="56" spans="1:46" ht="23.25" hidden="1" x14ac:dyDescent="0.35">
      <c r="A56" s="18"/>
      <c r="B56" s="19"/>
      <c r="C56" s="6"/>
      <c r="D56" s="6"/>
      <c r="E56" s="6"/>
      <c r="F56" s="5"/>
      <c r="G56" s="114"/>
      <c r="H56" s="6"/>
      <c r="I56" s="5"/>
      <c r="J56" s="6"/>
      <c r="K56" s="5"/>
      <c r="L56" s="6"/>
      <c r="M56" s="5"/>
      <c r="N56" s="5"/>
      <c r="O56" s="5"/>
      <c r="Q56" s="151"/>
      <c r="R56" s="151"/>
      <c r="AC56" s="1"/>
      <c r="AD56" s="1"/>
      <c r="AE56" s="1"/>
      <c r="AF56" s="1"/>
      <c r="AG56" s="1"/>
      <c r="AH56" s="1"/>
      <c r="AI56" s="1"/>
      <c r="AJ56" s="1"/>
      <c r="AK56" s="1"/>
      <c r="AL56" s="1"/>
      <c r="AM56" s="1"/>
      <c r="AN56" s="1"/>
      <c r="AO56" s="1"/>
      <c r="AP56" s="1"/>
      <c r="AQ56" s="1"/>
      <c r="AR56" s="1"/>
      <c r="AS56" s="1"/>
      <c r="AT56" s="1"/>
    </row>
    <row r="57" spans="1:46" ht="21" hidden="1" x14ac:dyDescent="0.25">
      <c r="A57" s="1"/>
      <c r="B57" s="1"/>
      <c r="C57" s="16"/>
      <c r="D57" s="69" t="s">
        <v>39</v>
      </c>
      <c r="E57" s="16"/>
      <c r="F57" s="7"/>
      <c r="G57" s="115"/>
      <c r="H57" s="16"/>
      <c r="I57" s="7"/>
      <c r="J57" s="16"/>
      <c r="L57" s="16"/>
      <c r="M57" s="5"/>
      <c r="N57" s="5"/>
      <c r="O57" s="16"/>
      <c r="Q57" s="151"/>
      <c r="R57" s="151"/>
      <c r="AC57" s="1"/>
      <c r="AD57" s="1"/>
      <c r="AE57" s="1"/>
      <c r="AF57" s="1"/>
      <c r="AG57" s="1"/>
      <c r="AH57" s="1"/>
      <c r="AI57" s="1"/>
      <c r="AJ57" s="1"/>
      <c r="AK57" s="1"/>
      <c r="AL57" s="1"/>
      <c r="AM57" s="1"/>
      <c r="AN57" s="1"/>
      <c r="AO57" s="1"/>
      <c r="AP57" s="1"/>
      <c r="AQ57" s="1"/>
      <c r="AR57" s="1"/>
      <c r="AS57" s="1"/>
      <c r="AT57" s="1"/>
    </row>
    <row r="58" spans="1:46" ht="21" hidden="1" customHeight="1" thickBot="1" x14ac:dyDescent="0.3">
      <c r="A58" s="285" t="s">
        <v>32</v>
      </c>
      <c r="B58" s="286"/>
      <c r="C58" s="41" t="s">
        <v>11</v>
      </c>
      <c r="D58" s="13" t="s">
        <v>63</v>
      </c>
      <c r="E58" s="13" t="s">
        <v>63</v>
      </c>
      <c r="F58" s="139" t="s">
        <v>63</v>
      </c>
      <c r="G58" s="42"/>
      <c r="H58" s="139" t="s">
        <v>63</v>
      </c>
      <c r="I58" s="44"/>
      <c r="J58" s="13"/>
      <c r="K58" s="75"/>
      <c r="L58" s="13"/>
      <c r="M58" s="14"/>
      <c r="N58" s="29"/>
      <c r="P58" s="66"/>
      <c r="Q58" s="151"/>
      <c r="R58" s="151"/>
      <c r="AC58" s="1"/>
      <c r="AD58" s="1"/>
      <c r="AE58" s="1"/>
      <c r="AF58" s="1"/>
      <c r="AG58" s="1"/>
      <c r="AH58" s="1"/>
      <c r="AI58" s="1"/>
      <c r="AJ58" s="1"/>
      <c r="AK58" s="1"/>
      <c r="AL58" s="1"/>
      <c r="AM58" s="1"/>
      <c r="AN58" s="1"/>
      <c r="AO58" s="1"/>
      <c r="AP58" s="1"/>
      <c r="AQ58" s="1"/>
      <c r="AR58" s="1"/>
      <c r="AS58" s="1"/>
      <c r="AT58" s="1"/>
    </row>
    <row r="59" spans="1:46" ht="21" hidden="1" customHeight="1" thickBot="1" x14ac:dyDescent="0.3">
      <c r="A59" s="285"/>
      <c r="B59" s="286"/>
      <c r="C59" s="58" t="s">
        <v>5</v>
      </c>
      <c r="D59" s="37"/>
      <c r="E59" s="37"/>
      <c r="F59" s="73"/>
      <c r="G59" s="43"/>
      <c r="H59" s="139"/>
      <c r="I59" s="112"/>
      <c r="J59" s="37"/>
      <c r="K59" s="76"/>
      <c r="L59" s="37"/>
      <c r="M59" s="20"/>
      <c r="N59" s="30"/>
      <c r="O59" s="2"/>
      <c r="P59" s="66"/>
      <c r="Q59" s="151"/>
      <c r="R59" s="151"/>
      <c r="AC59" s="1"/>
      <c r="AD59" s="1"/>
      <c r="AE59" s="1"/>
      <c r="AF59" s="1"/>
      <c r="AG59" s="1"/>
      <c r="AH59" s="1"/>
      <c r="AI59" s="1"/>
      <c r="AJ59" s="1"/>
      <c r="AK59" s="1"/>
      <c r="AL59" s="1"/>
      <c r="AM59" s="1"/>
      <c r="AN59" s="1"/>
      <c r="AO59" s="1"/>
      <c r="AP59" s="1"/>
      <c r="AQ59" s="1"/>
      <c r="AR59" s="1"/>
      <c r="AS59" s="1"/>
      <c r="AT59" s="1"/>
    </row>
    <row r="60" spans="1:46" ht="21" hidden="1" customHeight="1" x14ac:dyDescent="0.25">
      <c r="A60" s="285"/>
      <c r="B60" s="286"/>
      <c r="C60" s="58" t="s">
        <v>6</v>
      </c>
      <c r="D60" s="12"/>
      <c r="E60" s="12"/>
      <c r="F60" s="139"/>
      <c r="G60" s="42"/>
      <c r="H60" s="139"/>
      <c r="I60" s="113"/>
      <c r="J60" s="12"/>
      <c r="K60" s="75"/>
      <c r="L60" s="12"/>
      <c r="M60" s="14"/>
      <c r="N60" s="29"/>
      <c r="O60" s="17"/>
      <c r="P60" s="66"/>
      <c r="Q60" s="151"/>
      <c r="R60" s="151"/>
      <c r="AC60" s="1"/>
      <c r="AD60" s="1"/>
      <c r="AE60" s="1"/>
      <c r="AF60" s="1"/>
      <c r="AG60" s="1"/>
      <c r="AH60" s="1"/>
      <c r="AI60" s="1"/>
      <c r="AJ60" s="1"/>
      <c r="AK60" s="1"/>
      <c r="AL60" s="1"/>
      <c r="AM60" s="1"/>
      <c r="AN60" s="1"/>
      <c r="AO60" s="1"/>
      <c r="AP60" s="1"/>
      <c r="AQ60" s="1"/>
      <c r="AR60" s="1"/>
      <c r="AS60" s="1"/>
      <c r="AT60" s="1"/>
    </row>
    <row r="61" spans="1:46" ht="21" hidden="1" customHeight="1" x14ac:dyDescent="0.3">
      <c r="A61" s="285"/>
      <c r="B61" s="286"/>
      <c r="C61" s="41" t="s">
        <v>16</v>
      </c>
      <c r="D61" s="38"/>
      <c r="E61" s="38"/>
      <c r="F61" s="139"/>
      <c r="G61" s="43"/>
      <c r="H61" s="139"/>
      <c r="I61" s="44"/>
      <c r="J61" s="38"/>
      <c r="K61" s="75"/>
      <c r="L61" s="38"/>
      <c r="M61" s="14"/>
      <c r="N61" s="14"/>
      <c r="O61" s="150"/>
      <c r="P61" s="148"/>
      <c r="Q61" s="151"/>
      <c r="R61" s="151"/>
      <c r="AC61" s="1"/>
      <c r="AD61" s="1"/>
      <c r="AE61" s="1"/>
      <c r="AF61" s="1"/>
      <c r="AG61" s="1"/>
      <c r="AH61" s="1"/>
      <c r="AI61" s="1"/>
      <c r="AJ61" s="1"/>
      <c r="AK61" s="1"/>
      <c r="AL61" s="1"/>
      <c r="AM61" s="1"/>
      <c r="AN61" s="1"/>
      <c r="AO61" s="1"/>
      <c r="AP61" s="1"/>
      <c r="AQ61" s="1"/>
      <c r="AR61" s="1"/>
      <c r="AS61" s="1"/>
      <c r="AT61" s="1"/>
    </row>
    <row r="62" spans="1:46" ht="21" hidden="1" customHeight="1" x14ac:dyDescent="0.3">
      <c r="A62" s="285"/>
      <c r="B62" s="286"/>
      <c r="C62" s="60" t="s">
        <v>15</v>
      </c>
      <c r="D62" s="23"/>
      <c r="E62" s="23"/>
      <c r="F62" s="139"/>
      <c r="G62" s="42"/>
      <c r="H62" s="139"/>
      <c r="I62" s="44"/>
      <c r="J62" s="23"/>
      <c r="K62" s="75"/>
      <c r="L62" s="23"/>
      <c r="M62" s="14"/>
      <c r="N62" s="14"/>
      <c r="O62" s="150"/>
      <c r="P62" s="148"/>
      <c r="Q62" s="151"/>
      <c r="R62" s="151"/>
      <c r="AC62" s="1"/>
      <c r="AD62" s="1"/>
      <c r="AE62" s="1"/>
      <c r="AF62" s="1"/>
      <c r="AG62" s="1"/>
      <c r="AH62" s="1"/>
      <c r="AI62" s="1"/>
      <c r="AJ62" s="1"/>
      <c r="AK62" s="1"/>
      <c r="AL62" s="1"/>
      <c r="AM62" s="1"/>
      <c r="AN62" s="1"/>
      <c r="AO62" s="1"/>
      <c r="AP62" s="1"/>
      <c r="AQ62" s="1"/>
      <c r="AR62" s="1"/>
      <c r="AS62" s="1"/>
      <c r="AT62" s="1"/>
    </row>
    <row r="63" spans="1:46" ht="21" hidden="1" customHeight="1" x14ac:dyDescent="0.3">
      <c r="A63" s="285"/>
      <c r="B63" s="286"/>
      <c r="C63" s="57"/>
      <c r="D63" s="24"/>
      <c r="E63" s="24"/>
      <c r="F63" s="73"/>
      <c r="G63" s="42"/>
      <c r="H63" s="139"/>
      <c r="I63" s="44"/>
      <c r="J63" s="24"/>
      <c r="K63" s="76"/>
      <c r="L63" s="24"/>
      <c r="M63" s="14"/>
      <c r="N63" s="29"/>
      <c r="O63" s="150"/>
      <c r="P63" s="148"/>
      <c r="Q63" s="151"/>
      <c r="R63" s="151"/>
      <c r="AC63" s="1"/>
      <c r="AD63" s="1"/>
      <c r="AE63" s="1"/>
      <c r="AF63" s="1"/>
      <c r="AG63" s="1"/>
      <c r="AH63" s="1"/>
      <c r="AI63" s="1"/>
      <c r="AJ63" s="1"/>
      <c r="AK63" s="1"/>
      <c r="AL63" s="1"/>
      <c r="AM63" s="1"/>
      <c r="AN63" s="1"/>
      <c r="AO63" s="1"/>
      <c r="AP63" s="1"/>
      <c r="AQ63" s="1"/>
      <c r="AR63" s="1"/>
      <c r="AS63" s="1"/>
      <c r="AT63" s="1"/>
    </row>
    <row r="64" spans="1:46" ht="21.75" hidden="1" thickBot="1" x14ac:dyDescent="0.3">
      <c r="A64" s="21"/>
      <c r="B64" s="21"/>
      <c r="C64" s="22"/>
      <c r="D64" s="6"/>
      <c r="E64" s="6"/>
      <c r="F64" s="6"/>
      <c r="G64" s="22"/>
      <c r="H64" s="22"/>
      <c r="I64" s="22"/>
      <c r="J64" s="22"/>
      <c r="K64" s="22"/>
      <c r="L64" s="22"/>
      <c r="M64" s="15"/>
      <c r="N64" s="15"/>
      <c r="O64" s="143" t="s">
        <v>64</v>
      </c>
      <c r="Q64" s="151"/>
      <c r="R64" s="151"/>
      <c r="AC64" s="1"/>
      <c r="AD64" s="1"/>
      <c r="AE64" s="1"/>
      <c r="AF64" s="1"/>
      <c r="AG64" s="1"/>
      <c r="AH64" s="1"/>
      <c r="AI64" s="1"/>
      <c r="AJ64" s="1"/>
      <c r="AK64" s="1"/>
      <c r="AL64" s="1"/>
      <c r="AM64" s="1"/>
      <c r="AN64" s="1"/>
      <c r="AO64" s="1"/>
      <c r="AP64" s="1"/>
      <c r="AQ64" s="1"/>
      <c r="AR64" s="1"/>
      <c r="AS64" s="1"/>
      <c r="AT64" s="1"/>
    </row>
    <row r="65" spans="1:46" ht="60" hidden="1" customHeight="1" x14ac:dyDescent="0.35">
      <c r="A65" s="287" t="s">
        <v>29</v>
      </c>
      <c r="B65" s="274"/>
      <c r="C65" s="274"/>
      <c r="D65" s="117" t="s">
        <v>65</v>
      </c>
      <c r="E65" s="117"/>
      <c r="F65" s="105"/>
      <c r="G65" s="107"/>
      <c r="H65" s="202"/>
      <c r="I65" s="106"/>
      <c r="J65" s="117"/>
      <c r="K65" s="105"/>
      <c r="L65" s="202"/>
      <c r="M65" s="32"/>
      <c r="N65" s="31"/>
      <c r="O65" s="31"/>
      <c r="P65" s="31"/>
      <c r="Q65" s="151"/>
      <c r="R65" s="151"/>
      <c r="AC65" s="1"/>
      <c r="AD65" s="1"/>
      <c r="AE65" s="1"/>
      <c r="AF65" s="1"/>
      <c r="AG65" s="1"/>
      <c r="AH65" s="1"/>
      <c r="AI65" s="1"/>
      <c r="AJ65" s="1"/>
      <c r="AK65" s="1"/>
      <c r="AL65" s="1"/>
      <c r="AM65" s="1"/>
      <c r="AN65" s="1"/>
      <c r="AO65" s="1"/>
      <c r="AP65" s="1"/>
      <c r="AQ65" s="1"/>
      <c r="AR65" s="1"/>
      <c r="AS65" s="1"/>
      <c r="AT65" s="1"/>
    </row>
    <row r="66" spans="1:46" s="1" customFormat="1" x14ac:dyDescent="0.25">
      <c r="Q66" s="151"/>
      <c r="R66" s="151"/>
    </row>
    <row r="67" spans="1:46" s="1" customFormat="1" ht="23.25" x14ac:dyDescent="0.35">
      <c r="A67" s="207" t="s">
        <v>20</v>
      </c>
      <c r="B67" s="208"/>
    </row>
    <row r="68" spans="1:46" s="1" customFormat="1" ht="21" x14ac:dyDescent="0.35">
      <c r="A68" s="209"/>
      <c r="B68" s="208" t="s">
        <v>21</v>
      </c>
    </row>
    <row r="69" spans="1:46" s="1" customFormat="1" ht="21" x14ac:dyDescent="0.35">
      <c r="A69" s="209"/>
      <c r="B69" s="208" t="s">
        <v>22</v>
      </c>
    </row>
    <row r="70" spans="1:46" s="1" customFormat="1" ht="21" x14ac:dyDescent="0.35">
      <c r="A70" s="209"/>
      <c r="B70" s="208" t="s">
        <v>23</v>
      </c>
    </row>
    <row r="71" spans="1:46" s="1" customFormat="1" ht="21" x14ac:dyDescent="0.35">
      <c r="A71" s="209"/>
      <c r="B71" s="208" t="s">
        <v>24</v>
      </c>
    </row>
    <row r="72" spans="1:46" s="1" customFormat="1" ht="21" x14ac:dyDescent="0.35">
      <c r="A72" s="209"/>
      <c r="B72" s="208" t="s">
        <v>25</v>
      </c>
    </row>
    <row r="73" spans="1:46" s="1" customFormat="1" ht="21" x14ac:dyDescent="0.35">
      <c r="A73" s="209"/>
      <c r="B73" s="208" t="s">
        <v>26</v>
      </c>
    </row>
    <row r="74" spans="1:46" s="1" customFormat="1" ht="21" x14ac:dyDescent="0.35">
      <c r="A74" s="209"/>
      <c r="B74" s="208" t="s">
        <v>27</v>
      </c>
    </row>
    <row r="75" spans="1:46" s="1" customFormat="1" ht="21" x14ac:dyDescent="0.35">
      <c r="A75" s="209"/>
      <c r="B75" s="208" t="s">
        <v>24</v>
      </c>
    </row>
    <row r="76" spans="1:46" s="1" customFormat="1" ht="21" x14ac:dyDescent="0.35">
      <c r="A76" s="209"/>
      <c r="B76" s="208" t="s">
        <v>25</v>
      </c>
    </row>
    <row r="77" spans="1:46" s="1" customFormat="1" ht="21" x14ac:dyDescent="0.35">
      <c r="A77" s="209"/>
      <c r="B77" s="208" t="s">
        <v>26</v>
      </c>
    </row>
    <row r="78" spans="1:46" s="1" customFormat="1" ht="21" x14ac:dyDescent="0.35">
      <c r="A78" s="209"/>
      <c r="B78" s="208" t="s">
        <v>27</v>
      </c>
    </row>
    <row r="79" spans="1:46" s="1" customFormat="1" ht="21" x14ac:dyDescent="0.35">
      <c r="B79" s="72"/>
    </row>
  </sheetData>
  <mergeCells count="30">
    <mergeCell ref="A65:C65"/>
    <mergeCell ref="A40:B46"/>
    <mergeCell ref="A49:B53"/>
    <mergeCell ref="A55:C55"/>
    <mergeCell ref="D55:I55"/>
    <mergeCell ref="Q55:R55"/>
    <mergeCell ref="A58:B63"/>
    <mergeCell ref="A26:B26"/>
    <mergeCell ref="Q27:R27"/>
    <mergeCell ref="A28:B30"/>
    <mergeCell ref="Q29:R29"/>
    <mergeCell ref="Q32:R32"/>
    <mergeCell ref="A33:B37"/>
    <mergeCell ref="N28:N29"/>
    <mergeCell ref="O33:O37"/>
    <mergeCell ref="J3:J5"/>
    <mergeCell ref="K3:K5"/>
    <mergeCell ref="L3:L5"/>
    <mergeCell ref="A4:B4"/>
    <mergeCell ref="A5:B5"/>
    <mergeCell ref="E3:E5"/>
    <mergeCell ref="F3:F5"/>
    <mergeCell ref="G3:G5"/>
    <mergeCell ref="H3:H5"/>
    <mergeCell ref="I3:I5"/>
    <mergeCell ref="A22:B22"/>
    <mergeCell ref="C22:C25"/>
    <mergeCell ref="A24:B24"/>
    <mergeCell ref="A25:B25"/>
    <mergeCell ref="D3:D5"/>
  </mergeCells>
  <pageMargins left="0.7" right="0.7" top="0.75" bottom="0.75" header="0.3" footer="0.3"/>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Read me</vt:lpstr>
      <vt:lpstr>Definition Mitigation Actions</vt:lpstr>
      <vt:lpstr>Cod</vt:lpstr>
      <vt:lpstr>Plaice</vt:lpstr>
      <vt:lpstr>Sole VIId</vt:lpstr>
      <vt:lpstr>Sole VIIe</vt:lpstr>
      <vt:lpstr>Skates and Rays</vt:lpstr>
    </vt:vector>
  </TitlesOfParts>
  <Company>SWFPA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Mike Park</dc:creator>
  <cp:lastModifiedBy>Hoare, Deirdre</cp:lastModifiedBy>
  <cp:lastPrinted>2017-06-21T13:51:36Z</cp:lastPrinted>
  <dcterms:created xsi:type="dcterms:W3CDTF">2017-04-13T13:08:28Z</dcterms:created>
  <dcterms:modified xsi:type="dcterms:W3CDTF">2018-02-23T14:59:03Z</dcterms:modified>
</cp:coreProperties>
</file>