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930A" lockStructure="1"/>
  <bookViews>
    <workbookView xWindow="120" yWindow="-120" windowWidth="28680" windowHeight="7080" tabRatio="500" activeTab="6"/>
  </bookViews>
  <sheets>
    <sheet name="Read me" sheetId="5" r:id="rId1"/>
    <sheet name="Definition Mitigation Actions" sheetId="6" r:id="rId2"/>
    <sheet name="Cod" sheetId="24" r:id="rId3"/>
    <sheet name="Plaice" sheetId="26" r:id="rId4"/>
    <sheet name="Sole VIId" sheetId="28" r:id="rId5"/>
    <sheet name="Sole VIIe" sheetId="31" r:id="rId6"/>
    <sheet name="Skates and Rays" sheetId="33" r:id="rId7"/>
  </sheets>
  <calcPr calcId="145621"/>
</workbook>
</file>

<file path=xl/calcChain.xml><?xml version="1.0" encoding="utf-8"?>
<calcChain xmlns="http://schemas.openxmlformats.org/spreadsheetml/2006/main">
  <c r="D10" i="26" l="1"/>
  <c r="C14" i="28" l="1"/>
  <c r="D14" i="26"/>
  <c r="G13" i="33" l="1"/>
  <c r="H13" i="33"/>
  <c r="I13" i="33"/>
  <c r="C5" i="31" l="1"/>
  <c r="C5" i="28"/>
  <c r="D7" i="26"/>
  <c r="C5" i="26"/>
  <c r="E10" i="26" s="1"/>
  <c r="E7" i="26"/>
  <c r="F7" i="26"/>
  <c r="G7" i="26"/>
  <c r="H7" i="26"/>
  <c r="I7" i="26"/>
  <c r="D7" i="24"/>
  <c r="E7" i="24"/>
  <c r="G7" i="24"/>
  <c r="H7" i="24"/>
  <c r="C5" i="24"/>
  <c r="E20" i="33" l="1"/>
  <c r="G20" i="33"/>
  <c r="H20" i="33"/>
  <c r="D19" i="33"/>
  <c r="E19" i="33"/>
  <c r="G19" i="33"/>
  <c r="F7" i="33"/>
  <c r="D20" i="33"/>
  <c r="C5" i="33"/>
  <c r="F7" i="31"/>
  <c r="E20" i="31"/>
  <c r="F20" i="31"/>
  <c r="H20" i="31"/>
  <c r="J20" i="31"/>
  <c r="K20" i="31"/>
  <c r="L20" i="31"/>
  <c r="E19" i="31"/>
  <c r="H19" i="31"/>
  <c r="E20" i="28"/>
  <c r="H20" i="28"/>
  <c r="E19" i="28"/>
  <c r="H19" i="28"/>
  <c r="H20" i="26"/>
  <c r="H14" i="26"/>
  <c r="H22" i="26" s="1"/>
  <c r="G20" i="26"/>
  <c r="F20" i="26"/>
  <c r="E20" i="26"/>
  <c r="D19" i="26"/>
  <c r="D19" i="24"/>
  <c r="C47" i="33"/>
  <c r="C45" i="33"/>
  <c r="H19" i="33"/>
  <c r="L14" i="33"/>
  <c r="K14" i="33"/>
  <c r="J14" i="33"/>
  <c r="I14" i="33"/>
  <c r="H14" i="33"/>
  <c r="H22" i="33" s="1"/>
  <c r="G14" i="33"/>
  <c r="G22" i="33" s="1"/>
  <c r="F14" i="33"/>
  <c r="E14" i="33"/>
  <c r="E13" i="33" s="1"/>
  <c r="M9" i="33"/>
  <c r="L8" i="33"/>
  <c r="L19" i="33" s="1"/>
  <c r="K8" i="33"/>
  <c r="J8" i="33"/>
  <c r="J21" i="33" s="1"/>
  <c r="I7" i="33"/>
  <c r="H7" i="33"/>
  <c r="G7" i="33"/>
  <c r="E7" i="33"/>
  <c r="D7" i="33"/>
  <c r="C48" i="31"/>
  <c r="C47" i="31"/>
  <c r="C45" i="31"/>
  <c r="D20" i="31"/>
  <c r="D19" i="31"/>
  <c r="L14" i="31"/>
  <c r="K14" i="31"/>
  <c r="J14" i="31"/>
  <c r="I14" i="31"/>
  <c r="H14" i="31"/>
  <c r="H21" i="31" s="1"/>
  <c r="G14" i="31"/>
  <c r="F14" i="31"/>
  <c r="F22" i="31" s="1"/>
  <c r="E14" i="31"/>
  <c r="E21" i="31" s="1"/>
  <c r="D14" i="31"/>
  <c r="D13" i="31" s="1"/>
  <c r="M9" i="31"/>
  <c r="L8" i="31"/>
  <c r="L19" i="31" s="1"/>
  <c r="K8" i="31"/>
  <c r="J8" i="31"/>
  <c r="I7" i="31"/>
  <c r="H7" i="31"/>
  <c r="G7" i="31"/>
  <c r="E7" i="31"/>
  <c r="D7" i="31"/>
  <c r="C50" i="28"/>
  <c r="C48" i="28"/>
  <c r="C46" i="28"/>
  <c r="D20" i="28"/>
  <c r="D19" i="28"/>
  <c r="L14" i="28"/>
  <c r="K14" i="28"/>
  <c r="J14" i="28"/>
  <c r="I14" i="28"/>
  <c r="H14" i="28"/>
  <c r="H22" i="28" s="1"/>
  <c r="G14" i="28"/>
  <c r="F14" i="28"/>
  <c r="E14" i="28"/>
  <c r="E21" i="28" s="1"/>
  <c r="D14" i="28"/>
  <c r="D13" i="28" s="1"/>
  <c r="M9" i="28"/>
  <c r="L8" i="28"/>
  <c r="L19" i="28" s="1"/>
  <c r="K8" i="28"/>
  <c r="K19" i="28" s="1"/>
  <c r="J8" i="28"/>
  <c r="I7" i="28"/>
  <c r="H7" i="28"/>
  <c r="G7" i="28"/>
  <c r="E7" i="28"/>
  <c r="D7" i="28"/>
  <c r="C50" i="26"/>
  <c r="C48" i="26"/>
  <c r="C46" i="26"/>
  <c r="D20" i="26"/>
  <c r="L14" i="26"/>
  <c r="K14" i="26"/>
  <c r="J14" i="26"/>
  <c r="I14" i="26"/>
  <c r="F14" i="26"/>
  <c r="F22" i="26" s="1"/>
  <c r="E14" i="26"/>
  <c r="E22" i="26" s="1"/>
  <c r="M9" i="26"/>
  <c r="L8" i="26"/>
  <c r="L19" i="26" s="1"/>
  <c r="K8" i="26"/>
  <c r="K19" i="26" s="1"/>
  <c r="J8" i="26"/>
  <c r="G10" i="26"/>
  <c r="E20" i="24"/>
  <c r="G20" i="24"/>
  <c r="H20" i="24"/>
  <c r="D20" i="24"/>
  <c r="D14" i="24"/>
  <c r="D22" i="24" s="1"/>
  <c r="H13" i="28" l="1"/>
  <c r="H21" i="26"/>
  <c r="H22" i="31"/>
  <c r="K19" i="33"/>
  <c r="G21" i="33"/>
  <c r="L21" i="33"/>
  <c r="K21" i="33"/>
  <c r="I10" i="33"/>
  <c r="K19" i="31"/>
  <c r="H13" i="31"/>
  <c r="G10" i="31"/>
  <c r="G24" i="31" s="1"/>
  <c r="E22" i="28"/>
  <c r="E13" i="28"/>
  <c r="H10" i="28"/>
  <c r="K10" i="28" s="1"/>
  <c r="G13" i="26"/>
  <c r="D13" i="26"/>
  <c r="G14" i="26"/>
  <c r="G22" i="26" s="1"/>
  <c r="H19" i="26"/>
  <c r="E19" i="26"/>
  <c r="E21" i="33"/>
  <c r="E22" i="33"/>
  <c r="E22" i="31"/>
  <c r="E13" i="31"/>
  <c r="H21" i="28"/>
  <c r="H13" i="26"/>
  <c r="E21" i="26"/>
  <c r="E13" i="26"/>
  <c r="D14" i="33"/>
  <c r="H21" i="33"/>
  <c r="J19" i="33"/>
  <c r="G10" i="33"/>
  <c r="H10" i="33"/>
  <c r="H23" i="33" s="1"/>
  <c r="F10" i="33"/>
  <c r="F24" i="33" s="1"/>
  <c r="D10" i="33"/>
  <c r="I10" i="31"/>
  <c r="D10" i="31"/>
  <c r="D24" i="31" s="1"/>
  <c r="H10" i="31"/>
  <c r="D21" i="31"/>
  <c r="D22" i="31"/>
  <c r="F24" i="31"/>
  <c r="C14" i="31"/>
  <c r="J19" i="31"/>
  <c r="D21" i="24"/>
  <c r="D13" i="24"/>
  <c r="E10" i="33"/>
  <c r="E24" i="33" s="1"/>
  <c r="E10" i="31"/>
  <c r="E24" i="31" s="1"/>
  <c r="J19" i="28"/>
  <c r="G10" i="28"/>
  <c r="G24" i="28" s="1"/>
  <c r="D10" i="28"/>
  <c r="D24" i="28" s="1"/>
  <c r="J19" i="26"/>
  <c r="H10" i="26"/>
  <c r="K10" i="26" s="1"/>
  <c r="D24" i="26"/>
  <c r="E10" i="28"/>
  <c r="I10" i="28"/>
  <c r="F10" i="28"/>
  <c r="F24" i="28" s="1"/>
  <c r="D21" i="28"/>
  <c r="D22" i="28"/>
  <c r="E24" i="26"/>
  <c r="I10" i="26"/>
  <c r="F10" i="26"/>
  <c r="F24" i="26" s="1"/>
  <c r="D22" i="26" l="1"/>
  <c r="D21" i="26"/>
  <c r="G24" i="26"/>
  <c r="E23" i="33"/>
  <c r="L10" i="33"/>
  <c r="L23" i="33" s="1"/>
  <c r="G24" i="33"/>
  <c r="G23" i="33"/>
  <c r="K10" i="31"/>
  <c r="K23" i="31" s="1"/>
  <c r="H23" i="31"/>
  <c r="E23" i="31"/>
  <c r="H23" i="28"/>
  <c r="J10" i="28"/>
  <c r="E24" i="28"/>
  <c r="E23" i="28"/>
  <c r="H24" i="28"/>
  <c r="L10" i="28"/>
  <c r="C14" i="26"/>
  <c r="C14" i="33"/>
  <c r="D23" i="33"/>
  <c r="D21" i="33"/>
  <c r="D13" i="33"/>
  <c r="D24" i="33"/>
  <c r="D22" i="33"/>
  <c r="J10" i="33"/>
  <c r="J23" i="33" s="1"/>
  <c r="H24" i="33"/>
  <c r="K10" i="33"/>
  <c r="K23" i="33" s="1"/>
  <c r="L10" i="31"/>
  <c r="L23" i="31" s="1"/>
  <c r="H24" i="31"/>
  <c r="J10" i="31"/>
  <c r="J23" i="31" s="1"/>
  <c r="D23" i="31"/>
  <c r="D23" i="28"/>
  <c r="D23" i="26"/>
  <c r="J10" i="26"/>
  <c r="L10" i="26"/>
  <c r="H24" i="26"/>
  <c r="E23" i="26"/>
  <c r="H23" i="26"/>
  <c r="C49" i="24" l="1"/>
  <c r="C47" i="24"/>
  <c r="C45" i="24"/>
  <c r="H19" i="24"/>
  <c r="G19" i="24"/>
  <c r="E19" i="24"/>
  <c r="L14" i="24"/>
  <c r="K14" i="24"/>
  <c r="J14" i="24"/>
  <c r="I14" i="24"/>
  <c r="H14" i="24"/>
  <c r="H13" i="24" s="1"/>
  <c r="G14" i="24"/>
  <c r="G13" i="24" s="1"/>
  <c r="F14" i="24"/>
  <c r="E14" i="24"/>
  <c r="E13" i="24" s="1"/>
  <c r="M9" i="24"/>
  <c r="L8" i="24"/>
  <c r="K8" i="24"/>
  <c r="J8" i="24"/>
  <c r="I7" i="24"/>
  <c r="H10" i="24"/>
  <c r="F7" i="24"/>
  <c r="D10" i="24"/>
  <c r="K19" i="24" l="1"/>
  <c r="C14" i="24"/>
  <c r="H21" i="24"/>
  <c r="H22" i="24"/>
  <c r="E21" i="24"/>
  <c r="E22" i="24"/>
  <c r="G22" i="24"/>
  <c r="G21" i="24"/>
  <c r="D24" i="24"/>
  <c r="L19" i="24"/>
  <c r="J19" i="24"/>
  <c r="J10" i="24"/>
  <c r="K10" i="24"/>
  <c r="F10" i="24"/>
  <c r="F24" i="24" s="1"/>
  <c r="G10" i="24"/>
  <c r="G24" i="24" s="1"/>
  <c r="D23" i="24"/>
  <c r="H23" i="24"/>
  <c r="L10" i="24"/>
  <c r="E10" i="24"/>
  <c r="E24" i="24" s="1"/>
  <c r="I10" i="24"/>
  <c r="I24" i="24" s="1"/>
  <c r="H24" i="24"/>
  <c r="E23" i="24" l="1"/>
  <c r="G23" i="24"/>
</calcChain>
</file>

<file path=xl/comments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http://www.ices.dk/sites/pub/Publication%20Reports/Advice/2016/2016/cod-347d.pdf
ICES advice for area 4, 7.d and 3.a
Catch Options Table 6.3.3.2:
Total catch (t) 2016 = 56 302
Landings (t) 2016= 44 837
Discards (t) 2016 = 11 465
discard rate 2016=11 465 / 56 302 = </t>
        </r>
        <r>
          <rPr>
            <b/>
            <sz val="20"/>
            <color indexed="81"/>
            <rFont val="Tahoma"/>
            <family val="2"/>
          </rPr>
          <t>20.36%</t>
        </r>
        <r>
          <rPr>
            <sz val="20"/>
            <color indexed="81"/>
            <rFont val="Tahoma"/>
            <family val="2"/>
          </rPr>
          <t xml:space="preserve">
Advice in 2017
Catch (2017) 55207 
Landings (2017) 41939 
Discards (2017) 13268 
discard rate 2017=13 268  / 41 939 = </t>
        </r>
        <r>
          <rPr>
            <b/>
            <sz val="20"/>
            <color indexed="81"/>
            <rFont val="Tahoma"/>
            <family val="2"/>
          </rPr>
          <t>31.64%</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b/>
            <sz val="16"/>
            <color indexed="81"/>
            <rFont val="Tahoma"/>
            <family val="2"/>
          </rPr>
          <t>Average was taken of the Discard rate of area 7.d and 7.e</t>
        </r>
        <r>
          <rPr>
            <sz val="9"/>
            <color indexed="81"/>
            <rFont val="Tahoma"/>
            <family val="2"/>
          </rPr>
          <t xml:space="preserve">
</t>
        </r>
        <r>
          <rPr>
            <sz val="20"/>
            <color indexed="81"/>
            <rFont val="Tahoma"/>
            <family val="2"/>
          </rPr>
          <t xml:space="preserve">ICES 2016 advice </t>
        </r>
        <r>
          <rPr>
            <b/>
            <sz val="20"/>
            <color indexed="81"/>
            <rFont val="Tahoma"/>
            <family val="2"/>
          </rPr>
          <t xml:space="preserve">Plaice 7.d </t>
        </r>
        <r>
          <rPr>
            <sz val="20"/>
            <color indexed="81"/>
            <rFont val="Tahoma"/>
            <family val="2"/>
          </rPr>
          <t xml:space="preserve">http://www.ices.dk/sites/pub/Publication%20Reports/Advice/2016/2016/ple-eche.pdf
Catch options Table 6.3.35.2:
Catch (2016) 14074 
Landings (2016) 8223 
Discards (2016) 5851 
Discard rate= 5851 / 14074  = </t>
        </r>
        <r>
          <rPr>
            <b/>
            <sz val="20"/>
            <color indexed="81"/>
            <rFont val="Tahoma"/>
            <family val="2"/>
          </rPr>
          <t>41.57%</t>
        </r>
        <r>
          <rPr>
            <sz val="20"/>
            <color indexed="81"/>
            <rFont val="Tahoma"/>
            <family val="2"/>
          </rPr>
          <t xml:space="preserve">
Plaice </t>
        </r>
        <r>
          <rPr>
            <b/>
            <sz val="20"/>
            <color indexed="81"/>
            <rFont val="Tahoma"/>
            <family val="2"/>
          </rPr>
          <t xml:space="preserve">7.e </t>
        </r>
        <r>
          <rPr>
            <sz val="20"/>
            <color indexed="81"/>
            <rFont val="Tahoma"/>
            <family val="2"/>
          </rPr>
          <t xml:space="preserve">: category 3 stocks 
http://www.ices.dk/sites/pub/Publication%20Reports/Advice/2015/2015/ple-echw.pdf
The average reported discard rate of the last two
years is 49%.
</t>
        </r>
        <r>
          <rPr>
            <b/>
            <sz val="20"/>
            <color indexed="81"/>
            <rFont val="Tahoma"/>
            <family val="2"/>
          </rPr>
          <t>Advice in 2017</t>
        </r>
        <r>
          <rPr>
            <sz val="20"/>
            <color indexed="81"/>
            <rFont val="Tahoma"/>
            <family val="2"/>
          </rPr>
          <t xml:space="preserve">
Catch (2017) 6498
Landings (2017) 4232
Discards (2017) 2266
discard rate 2017=2266  / 6498 = </t>
        </r>
        <r>
          <rPr>
            <b/>
            <sz val="20"/>
            <color indexed="81"/>
            <rFont val="Tahoma"/>
            <family val="2"/>
          </rPr>
          <t>34.87%</t>
        </r>
        <r>
          <rPr>
            <sz val="20"/>
            <color indexed="81"/>
            <rFont val="Tahoma"/>
            <family val="2"/>
          </rPr>
          <t xml:space="preserve">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3.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http://www.ices.dk/sites/pub/Publication%20Reports/Advice/2016/2016/sol-eche.pdf
Catch options:
Table 6.3.47.2
Total Catch (2016)= 3258
Discards (2016) = 301
average discard rate = 301 / 3258 = 9.24%
in 2017: 479/3596= 13.32%</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4.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http://www.ices.dk/sites/pub/Publication%20Reports/Advice/2016/2016/sol-echw.pdf
Catch options:
Table 6.3.48.2
Total Catch (2016)= 823t
</t>
        </r>
        <r>
          <rPr>
            <b/>
            <sz val="20"/>
            <color indexed="81"/>
            <rFont val="Tahoma"/>
            <family val="2"/>
          </rPr>
          <t>DR= 1.7%</t>
        </r>
        <r>
          <rPr>
            <sz val="20"/>
            <color indexed="81"/>
            <rFont val="Tahoma"/>
            <family val="2"/>
          </rPr>
          <t xml:space="preserve">
Not included in the assessment, but used to provide catch advice.
in 2017 </t>
        </r>
        <r>
          <rPr>
            <b/>
            <sz val="20"/>
            <color indexed="81"/>
            <rFont val="Tahoma"/>
            <family val="2"/>
          </rPr>
          <t>2.92%</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5.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Blonde ray in 7.e - Other skates and rays in subareas 6–7 - Cuckoo ray (Leucoraja naevus) in 6 and 7and 8.ab and 8.d - Small-eyed ray in 7.de - Spotted ray (Raja montagui) in divisions 7.a and 7.e–h - Thornback 7.e - undulate ray 7.de: Discarding is known to take place, but ICES cannot quantify the corresponding catch.</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sharedStrings.xml><?xml version="1.0" encoding="utf-8"?>
<sst xmlns="http://schemas.openxmlformats.org/spreadsheetml/2006/main" count="1461" uniqueCount="275">
  <si>
    <t>Belgium</t>
  </si>
  <si>
    <t>France</t>
  </si>
  <si>
    <t>Exemptions</t>
  </si>
  <si>
    <t>Quota</t>
  </si>
  <si>
    <t>Swapping</t>
  </si>
  <si>
    <t>Remove TAC</t>
  </si>
  <si>
    <t xml:space="preserve">Merge TAC regions </t>
  </si>
  <si>
    <t xml:space="preserve">Selectivity </t>
  </si>
  <si>
    <t>Ireland</t>
  </si>
  <si>
    <t xml:space="preserve">Spain </t>
  </si>
  <si>
    <t xml:space="preserve">Interspecies Flexibility </t>
  </si>
  <si>
    <t>Others Quota</t>
  </si>
  <si>
    <t xml:space="preserve">Member States  </t>
  </si>
  <si>
    <t xml:space="preserve">Avoidance </t>
  </si>
  <si>
    <t xml:space="preserve">High survival </t>
  </si>
  <si>
    <t xml:space="preserve">Ignore chokes caused by secondary species </t>
  </si>
  <si>
    <t>Postpone Fmsy target</t>
  </si>
  <si>
    <t>UK (Northern Ireland)</t>
  </si>
  <si>
    <t xml:space="preserve">UK (Scotland) </t>
  </si>
  <si>
    <t xml:space="preserve">The Netherlands </t>
  </si>
  <si>
    <t xml:space="preserve">* Responsibility for this action : </t>
  </si>
  <si>
    <t>Individual vessels</t>
  </si>
  <si>
    <t>Producer Organisation (PO)</t>
  </si>
  <si>
    <t>Member States: avoid chokes</t>
  </si>
  <si>
    <t>Regional Member States</t>
  </si>
  <si>
    <t>European Commission</t>
  </si>
  <si>
    <t>Council of Ministers</t>
  </si>
  <si>
    <t xml:space="preserve">Co-decision </t>
  </si>
  <si>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rFont val="Calibri"/>
        <family val="2"/>
        <scheme val="minor"/>
      </rPr>
      <t>, "?" if unknown</t>
    </r>
  </si>
  <si>
    <t>Estimated reduction of the choke problem after "Other" mitigation actions:</t>
  </si>
  <si>
    <r>
      <t xml:space="preserve">de minimis </t>
    </r>
    <r>
      <rPr>
        <b/>
        <sz val="16"/>
        <color theme="1"/>
        <rFont val="Calibri"/>
        <family val="2"/>
        <scheme val="minor"/>
      </rPr>
      <t>(based on single TAC)</t>
    </r>
  </si>
  <si>
    <r>
      <t>d</t>
    </r>
    <r>
      <rPr>
        <b/>
        <i/>
        <sz val="16"/>
        <color theme="1"/>
        <rFont val="Calibri"/>
        <family val="2"/>
        <scheme val="minor"/>
      </rPr>
      <t xml:space="preserve">e minimis </t>
    </r>
    <r>
      <rPr>
        <b/>
        <sz val="16"/>
        <color theme="1"/>
        <rFont val="Calibri"/>
        <family val="2"/>
        <scheme val="minor"/>
      </rPr>
      <t>(based on combined TACs)</t>
    </r>
  </si>
  <si>
    <r>
      <t xml:space="preserve">Other Possible Actions 
</t>
    </r>
    <r>
      <rPr>
        <b/>
        <sz val="14"/>
        <color theme="1"/>
        <rFont val="Calibri"/>
        <family val="2"/>
        <scheme val="minor"/>
      </rPr>
      <t>(Not before 2019)</t>
    </r>
  </si>
  <si>
    <t xml:space="preserve">UK </t>
  </si>
  <si>
    <t>UK (England-Wales)</t>
  </si>
  <si>
    <t xml:space="preserve">NWWAC Choke Mitigation Tool </t>
  </si>
  <si>
    <t>Mitigation actions:</t>
  </si>
  <si>
    <t xml:space="preserve">Reason for using the action </t>
  </si>
  <si>
    <t>Indicate how much relief exemptions will provide:</t>
  </si>
  <si>
    <r>
      <t xml:space="preserve">"Y" for yes, </t>
    </r>
    <r>
      <rPr>
        <sz val="16"/>
        <color rgb="FFFF0000"/>
        <rFont val="Calibri"/>
        <family val="2"/>
        <scheme val="minor"/>
      </rPr>
      <t>"N" for no</t>
    </r>
    <r>
      <rPr>
        <sz val="16"/>
        <rFont val="Calibri"/>
        <family val="2"/>
        <scheme val="minor"/>
      </rPr>
      <t>, "?" or "0" for 0-TAC</t>
    </r>
  </si>
  <si>
    <r>
      <rPr>
        <sz val="16"/>
        <color rgb="FF00B050"/>
        <rFont val="Calibri"/>
        <family val="2"/>
        <scheme val="minor"/>
      </rPr>
      <t xml:space="preserve"> "Y" for yes</t>
    </r>
    <r>
      <rPr>
        <sz val="16"/>
        <rFont val="Calibri"/>
        <family val="2"/>
        <scheme val="minor"/>
      </rPr>
      <t>,</t>
    </r>
    <r>
      <rPr>
        <sz val="16"/>
        <color rgb="FFFF0000"/>
        <rFont val="Calibri"/>
        <family val="2"/>
        <scheme val="minor"/>
      </rPr>
      <t xml:space="preserve"> "N" for no</t>
    </r>
    <r>
      <rPr>
        <sz val="16"/>
        <rFont val="Calibri"/>
        <family val="2"/>
        <scheme val="minor"/>
      </rPr>
      <t>, "?", "0" (0-TAC)  or  "Little" (Discard Rate &gt;&gt; DM)  or  "sufficient" (Discard Rate &lt; DM)</t>
    </r>
  </si>
  <si>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color theme="1"/>
        <rFont val="Calibri"/>
        <family val="2"/>
        <scheme val="minor"/>
      </rPr>
      <t xml:space="preserve">, "?", </t>
    </r>
    <r>
      <rPr>
        <sz val="16"/>
        <rFont val="Calibri"/>
        <family val="2"/>
        <scheme val="minor"/>
      </rPr>
      <t>"0" for 0-TAC, No "SBL" for stocks outside Safe Biological Limits</t>
    </r>
  </si>
  <si>
    <r>
      <rPr>
        <b/>
        <sz val="12"/>
        <color rgb="FFFF0000"/>
        <rFont val="Calibri"/>
        <family val="2"/>
        <scheme val="minor"/>
      </rPr>
      <t xml:space="preserve">Definitions of the mitigation actions </t>
    </r>
    <r>
      <rPr>
        <sz val="12"/>
        <color theme="1"/>
        <rFont val="Calibri"/>
        <family val="2"/>
        <scheme val="minor"/>
      </rPr>
      <t xml:space="preserve">
</t>
    </r>
  </si>
  <si>
    <t>baseline</t>
  </si>
  <si>
    <r>
      <t>Estimated Surplus/</t>
    </r>
    <r>
      <rPr>
        <b/>
        <sz val="18"/>
        <color rgb="FFFF0000"/>
        <rFont val="Calibri"/>
        <family val="2"/>
        <scheme val="minor"/>
      </rPr>
      <t>Deficit</t>
    </r>
    <r>
      <rPr>
        <b/>
        <sz val="18"/>
        <color theme="1"/>
        <rFont val="Calibri"/>
        <family val="2"/>
        <scheme val="minor"/>
      </rPr>
      <t xml:space="preserve"> by Member State </t>
    </r>
  </si>
  <si>
    <r>
      <t>Estimated Surplus/</t>
    </r>
    <r>
      <rPr>
        <b/>
        <sz val="18"/>
        <color rgb="FFFF0000"/>
        <rFont val="Calibri"/>
        <family val="2"/>
        <scheme val="minor"/>
      </rPr>
      <t>Deficit</t>
    </r>
    <r>
      <rPr>
        <b/>
        <sz val="18"/>
        <rFont val="Calibri"/>
        <family val="2"/>
        <scheme val="minor"/>
      </rPr>
      <t xml:space="preserve"> by Member State (t) </t>
    </r>
  </si>
  <si>
    <t>Choke Category 2 (Regional) or 3 (Biological)?</t>
  </si>
  <si>
    <t>Quota after swap (t)</t>
  </si>
  <si>
    <t>potential ammendments</t>
  </si>
  <si>
    <t>STECF data</t>
  </si>
  <si>
    <t>effect swaps 2015</t>
  </si>
  <si>
    <t xml:space="preserve">Landing STECF / Initial quota </t>
  </si>
  <si>
    <t>Landing STECF / Quota after swap</t>
  </si>
  <si>
    <t xml:space="preserve">Catches STECF / Initial quota share </t>
  </si>
  <si>
    <t xml:space="preserve">Catches STECF / Quota after swap </t>
  </si>
  <si>
    <t>Y?</t>
  </si>
  <si>
    <t>Haddock is boom/bust fishery, assessment not in line with abundance on the ground</t>
  </si>
  <si>
    <t>200% increase in TAC?</t>
  </si>
  <si>
    <t>Would this action have an economic impact</t>
  </si>
  <si>
    <t xml:space="preserve">Reason for not using the action </t>
  </si>
  <si>
    <t>Responsibility*</t>
  </si>
  <si>
    <t>Real Time Closures (for juveniles and/or spawning aggregations)</t>
  </si>
  <si>
    <t>Voluntary avoidance actions</t>
  </si>
  <si>
    <t xml:space="preserve">Closed/Restriced Areas </t>
  </si>
  <si>
    <t xml:space="preserve">Enter avoidance measure beyond existing measures that may reduce the unwanted catch of a species </t>
  </si>
  <si>
    <t>Measures above regulatory requirements that may reduce the unwanted catch of a species</t>
  </si>
  <si>
    <t xml:space="preserve">Indicate: </t>
  </si>
  <si>
    <t>- Main sources of unwanted catches</t>
  </si>
  <si>
    <t>- Mainly target, by-catch fisheries or both</t>
  </si>
  <si>
    <t xml:space="preserve">                                       - Behavioural response</t>
  </si>
  <si>
    <t xml:space="preserve">                                        - Trawl modifications e.g. 
                                          cutaway trawls, raised footrope</t>
  </si>
  <si>
    <t>Species  Selectivity - Sorting devices</t>
  </si>
  <si>
    <t>Size selectivity  - Increasing codend mesh size</t>
  </si>
  <si>
    <t xml:space="preserve">                                - Escape panels</t>
  </si>
  <si>
    <r>
      <t xml:space="preserve">• The catches are compared with both the initial quota (as indicated in the Fishing Opportunity Regulation for 2015 (EU 2015/104) and the final quota which takes into account the actual swaps between Member States during the year as well as the inter-annual flexibilities (i.e. banking and borrowing). The latter data was provided by the EC. 
• The result of the calculation identifies the size of the quota surplus or deficit by Member State. 
• In the case of a quota deficit (i.e. catches are higher than the quota availability (post swaps)), the column is highlighted as follows:
          Yellow: insufficient quota to cover the catches
          Red: the relative stability share is zero to start with.
• Each potential choke situation is categorised according to the following definitions based on those developed at the MS workshop on ‘Access to Quota’ (14 -15 April 2016, Edinburgh): 
</t>
    </r>
    <r>
      <rPr>
        <i/>
        <sz val="12"/>
        <color theme="1"/>
        <rFont val="Calibri"/>
        <family val="2"/>
        <scheme val="minor"/>
      </rPr>
      <t xml:space="preserve">Category 1:  </t>
    </r>
    <r>
      <rPr>
        <sz val="12"/>
        <color theme="1"/>
        <rFont val="Calibri"/>
        <family val="2"/>
        <scheme val="minor"/>
      </rPr>
      <t xml:space="preserve">Sufficient quota is available at Member State level. 
The choke is due to the distribution of quota within the Member State, such that a region or fleet segment does not have enough quota. 
This situation may be resolved by the Member State itself
</t>
    </r>
    <r>
      <rPr>
        <i/>
        <sz val="12"/>
        <color theme="1"/>
        <rFont val="Calibri"/>
        <family val="2"/>
        <scheme val="minor"/>
      </rPr>
      <t xml:space="preserve">Category 2: </t>
    </r>
    <r>
      <rPr>
        <sz val="12"/>
        <color theme="1"/>
        <rFont val="Calibri"/>
        <family val="2"/>
        <scheme val="minor"/>
      </rPr>
      <t xml:space="preserve">Sufficient quota is available at EU level but insufficient quota exists at Member State level.
The choke is due to the distribution of quota between Member States and may be resolved between Member States in a regional context.
</t>
    </r>
    <r>
      <rPr>
        <i/>
        <sz val="12"/>
        <color theme="1"/>
        <rFont val="Calibri"/>
        <family val="2"/>
        <scheme val="minor"/>
      </rPr>
      <t xml:space="preserve">Category 3:  </t>
    </r>
    <r>
      <rPr>
        <sz val="12"/>
        <color theme="1"/>
        <rFont val="Calibri"/>
        <family val="2"/>
        <scheme val="minor"/>
      </rPr>
      <t>Insufficient quota exists at EU level. 
The choke is due to insufficient quota within the relevant sea basin to cover current catches or catches that cannot be otherwise reduced (e.g. by selectivity or avoidance), resulting in the total cessation of fishing of the flag vessels of a Member State or Member States.</t>
    </r>
  </si>
  <si>
    <r>
      <rPr>
        <b/>
        <sz val="12"/>
        <color theme="1"/>
        <rFont val="Calibri"/>
        <family val="2"/>
        <scheme val="minor"/>
      </rPr>
      <t>PART 3:</t>
    </r>
    <r>
      <rPr>
        <sz val="12"/>
        <color theme="1"/>
        <rFont val="Calibri"/>
        <family val="2"/>
        <scheme val="minor"/>
      </rPr>
      <t xml:space="preserve"> Solutions for choke problem
This part of the tool is meant to identify which mitigation tools are appropriate for each stock/fishery and how and to what extent the available tools can reduce the deficit between catch and quota. At the end of this section (Row 53), an estimatation is required of how much of the choke problem is left after implementation of the mitigation options.
Please indicate, by country, if the action would be useful ("Y", "N" or unknown "?").
Use “SBL” if the exemption is applicable if the stock is not within safe biological limits
Use “0” for 0-TAC stocks
</t>
    </r>
  </si>
  <si>
    <r>
      <rPr>
        <b/>
        <sz val="12"/>
        <color theme="1"/>
        <rFont val="Calibri"/>
        <family val="2"/>
        <scheme val="minor"/>
      </rPr>
      <t>Use the M to P columns for further clarification:</t>
    </r>
    <r>
      <rPr>
        <sz val="12"/>
        <color theme="1"/>
        <rFont val="Calibri"/>
        <family val="2"/>
        <scheme val="minor"/>
      </rPr>
      <t xml:space="preserve">
</t>
    </r>
    <r>
      <rPr>
        <b/>
        <sz val="12"/>
        <color theme="1"/>
        <rFont val="Calibri"/>
        <family val="2"/>
        <scheme val="minor"/>
      </rPr>
      <t xml:space="preserve">M: Economic impact </t>
    </r>
    <r>
      <rPr>
        <sz val="12"/>
        <color theme="1"/>
        <rFont val="Calibri"/>
        <family val="2"/>
        <scheme val="minor"/>
      </rPr>
      <t xml:space="preserve">
Please indicate whether the application of the mitigation action would have an economic consequences that may impede the effectiveness of the tool
</t>
    </r>
    <r>
      <rPr>
        <b/>
        <sz val="12"/>
        <color theme="1"/>
        <rFont val="Calibri"/>
        <family val="2"/>
        <scheme val="minor"/>
      </rPr>
      <t xml:space="preserve">N: Reason for using the action </t>
    </r>
    <r>
      <rPr>
        <sz val="12"/>
        <color theme="1"/>
        <rFont val="Calibri"/>
        <family val="2"/>
        <scheme val="minor"/>
      </rPr>
      <t xml:space="preserve">
Please specify why the mitigation action may be relevant and has the potential for successful implementation. 
</t>
    </r>
    <r>
      <rPr>
        <b/>
        <sz val="12"/>
        <color theme="1"/>
        <rFont val="Calibri"/>
        <family val="2"/>
        <scheme val="minor"/>
      </rPr>
      <t xml:space="preserve">O: Reason for not using the action </t>
    </r>
    <r>
      <rPr>
        <sz val="12"/>
        <color theme="1"/>
        <rFont val="Calibri"/>
        <family val="2"/>
        <scheme val="minor"/>
      </rPr>
      <t xml:space="preserve">
Please specify why the action may be not be relevant and as a result has little potential for successful implementation. This discription may include the potential "knock-on" effect of a tool on other stocks and between fisheries.
</t>
    </r>
    <r>
      <rPr>
        <b/>
        <sz val="12"/>
        <color theme="1"/>
        <rFont val="Calibri"/>
        <family val="2"/>
        <scheme val="minor"/>
      </rPr>
      <t>P: Responsibility</t>
    </r>
    <r>
      <rPr>
        <sz val="12"/>
        <color theme="1"/>
        <rFont val="Calibri"/>
        <family val="2"/>
        <scheme val="minor"/>
      </rPr>
      <t xml:space="preserve">
Please indicate who should be responsible for the implementation of a specific action for it to be successful. Options include: Vessel, Producer Organisation, Member State, Regional MS Group, EC, Council of Ministers, Co-decision by Council/EP.</t>
    </r>
  </si>
  <si>
    <r>
      <t xml:space="preserve">The Choke Mitigation Tool is designed to identify and quantify choke situations, in order to develop contingency plans before the 1st of January 2019 when the full landing obligation is implemented    
The tool was originally developed by the NWWAC Advice Drafting Group on the Landing Obligation and has been fine-tuned after the NWWAC and NWW Member States Celtic Seas Expert Group (20-21th June). This is the seventh version and should be considered as a final template.    
</t>
    </r>
    <r>
      <rPr>
        <b/>
        <sz val="12"/>
        <color rgb="FFFF0000"/>
        <rFont val="Calibri"/>
        <family val="2"/>
        <scheme val="minor"/>
      </rPr>
      <t xml:space="preserve">Notes to the user   </t>
    </r>
    <r>
      <rPr>
        <sz val="12"/>
        <color theme="1"/>
        <rFont val="Calibri"/>
        <family val="2"/>
        <scheme val="minor"/>
      </rPr>
      <t xml:space="preserve">
The tool consists of 3 parts:   
</t>
    </r>
    <r>
      <rPr>
        <b/>
        <sz val="12"/>
        <color theme="1"/>
        <rFont val="Calibri"/>
        <family val="2"/>
        <scheme val="minor"/>
      </rPr>
      <t>PART 1</t>
    </r>
    <r>
      <rPr>
        <sz val="12"/>
        <color theme="1"/>
        <rFont val="Calibri"/>
        <family val="2"/>
        <scheme val="minor"/>
      </rPr>
      <t xml:space="preserve">: Stock Identification  
• A separate worksheet is created for each individual stocks, which is managed by an EC TAC. The stock being described should be entered in first grey row of the worksheet (row 1).
</t>
    </r>
  </si>
  <si>
    <t>General conclusions:</t>
  </si>
  <si>
    <t>Bycatch quota</t>
  </si>
  <si>
    <t xml:space="preserve">        Area 7.d - Cod - All Gears </t>
  </si>
  <si>
    <t xml:space="preserve">        Area 7.de - Plaice  - All Gears </t>
  </si>
  <si>
    <t xml:space="preserve">        Area 7.e - Sole  - All Gears </t>
  </si>
  <si>
    <t xml:space="preserve">        Area 7.d - Sole  - All Gears </t>
  </si>
  <si>
    <t xml:space="preserve">        Area 7.d+ - Skates and rays - All Gears </t>
  </si>
  <si>
    <t>86% Beam Trawl</t>
  </si>
  <si>
    <t>1% Gillnet</t>
  </si>
  <si>
    <t>40% Gill/Trammel</t>
  </si>
  <si>
    <t>2% Pelagic Trawl</t>
  </si>
  <si>
    <t>74% Gill/Trammel</t>
  </si>
  <si>
    <t>3% Beam Trawls</t>
  </si>
  <si>
    <t>97% Beam Trawl</t>
  </si>
  <si>
    <t>17% Gill/Trammel</t>
  </si>
  <si>
    <t>7% dredges</t>
  </si>
  <si>
    <t>6% Beam Trawls</t>
  </si>
  <si>
    <t>57% Beam Trawl</t>
  </si>
  <si>
    <t>12% Gill/Trammel</t>
  </si>
  <si>
    <t>1% Dredges</t>
  </si>
  <si>
    <t>99% Beam Trawls</t>
  </si>
  <si>
    <t>61% Gill/Trammel</t>
  </si>
  <si>
    <t>9% Dredges</t>
  </si>
  <si>
    <t>69% Gill/Trammel</t>
  </si>
  <si>
    <t>16% Beam Trawls</t>
  </si>
  <si>
    <t>73% Beam Trawl</t>
  </si>
  <si>
    <t>23% Beam Trawl</t>
  </si>
  <si>
    <t>5% Dredges</t>
  </si>
  <si>
    <t>88% Beam Trawls</t>
  </si>
  <si>
    <t>3% Dredges</t>
  </si>
  <si>
    <t>2% Dredges</t>
  </si>
  <si>
    <t>20% Beam Trawls</t>
  </si>
  <si>
    <t>NA</t>
  </si>
  <si>
    <t>BYCATCH</t>
  </si>
  <si>
    <t>BOTH</t>
  </si>
  <si>
    <t>TARGET</t>
  </si>
  <si>
    <t>Final</t>
  </si>
  <si>
    <r>
      <rPr>
        <b/>
        <sz val="12"/>
        <color theme="1"/>
        <rFont val="Calibri"/>
        <family val="2"/>
        <scheme val="minor"/>
      </rPr>
      <t>PART 2:</t>
    </r>
    <r>
      <rPr>
        <sz val="12"/>
        <color theme="1"/>
        <rFont val="Calibri"/>
        <family val="2"/>
        <scheme val="minor"/>
      </rPr>
      <t xml:space="preserve"> Quantifying the choke problem (based on 2015 data)
This part of the tool compares the level of catches (landings plus discards) with the available quota across the relevant Member States in order to provide an indication of the likely surplus or deficit between catches and quota availability.  
• The analysis is based on 2015 catch and landings data from the STECF database. At the time of completing this table, this was the most recent and complete catch data available (STECF database https://stecf.jrc.ec.europa.eu/dd/effort/graphs-annex)
• Please note that for some stocks the discard estimates are calculated based on STECF effort areas, which may differ from the TAC management areas, like plaice and sole in area 7.hjk. In these cases, ICES catch data has been used. 
• The quality of the calculations depends on the quality of the available discard data. 
• The assumption is made that the full TAC top-ups will be applied to the initial TAC. The TAC adjustment has been calculated using the methodology used in the previous two years by the Commission, using ICES discard rates (ICES advice 2016) </t>
    </r>
  </si>
  <si>
    <r>
      <t>• Row 22: Highlights the type of choke using the categorisation discribed above 
• Row</t>
    </r>
    <r>
      <rPr>
        <sz val="12"/>
        <rFont val="Calibri"/>
        <family val="2"/>
        <scheme val="minor"/>
      </rPr>
      <t xml:space="preserve"> 22: Indicates for each Member State whether this stock  is mainly caught as a target species, as a by-catch species, or both  
• Row 22-25: List the propo</t>
    </r>
    <r>
      <rPr>
        <sz val="12"/>
        <color theme="1"/>
        <rFont val="Calibri"/>
        <family val="2"/>
        <scheme val="minor"/>
      </rPr>
      <t>rtion of the species under consideration in the discards for the main fisheries of each Member State</t>
    </r>
  </si>
  <si>
    <r>
      <rPr>
        <b/>
        <sz val="12"/>
        <color theme="1"/>
        <rFont val="Calibri"/>
        <family val="2"/>
        <scheme val="minor"/>
      </rPr>
      <t xml:space="preserve">D. Exemptions: </t>
    </r>
    <r>
      <rPr>
        <sz val="12"/>
        <color theme="1"/>
        <rFont val="Calibri"/>
        <family val="2"/>
        <scheme val="minor"/>
      </rPr>
      <t xml:space="preserve">
1. High survivability exemptions. These are a possible solution, providing scientific evidence can support the exemption. However, providing such evidence is challenging.
2. De minimis exemptions. These are relevant where discards are relatively low and scientific evidence indicates that further selectivity is very difficult to achieve or to avoid disproportionate costs of handling unwanted catches. In mixed fisheries it may be possible to combine de minimis across a number of species to increase flexibilty. 
3. Any additional options not covered above including alternative management measures.</t>
    </r>
    <r>
      <rPr>
        <b/>
        <sz val="12"/>
        <color theme="1"/>
        <rFont val="Calibri"/>
        <family val="2"/>
        <scheme val="minor"/>
      </rPr>
      <t/>
    </r>
  </si>
  <si>
    <t>please note this stock does not include undulate ray</t>
  </si>
  <si>
    <t>13% Bottom Trawls</t>
  </si>
  <si>
    <t>57% Bottom Trawls</t>
  </si>
  <si>
    <t>100% Bottom Trawls</t>
  </si>
  <si>
    <t>22% Bottom Trawls</t>
  </si>
  <si>
    <t>3% Bottom Trawls</t>
  </si>
  <si>
    <t>70% Bottom Trawls</t>
  </si>
  <si>
    <t>29% Bottom Trawls</t>
  </si>
  <si>
    <t>1% Bottom Trawls</t>
  </si>
  <si>
    <t>26% Bottom Trawls</t>
  </si>
  <si>
    <t>14% Bottom Trawls</t>
  </si>
  <si>
    <t>27% Bottom Trawls</t>
  </si>
  <si>
    <t>71% Bottom Trawls</t>
  </si>
  <si>
    <t>8% Bottom Trawls</t>
  </si>
  <si>
    <t>80% Bottom Trawls</t>
  </si>
  <si>
    <t>40% Bottom Trawls</t>
  </si>
  <si>
    <t>Y</t>
  </si>
  <si>
    <t>European Commission, Council of Ministers</t>
  </si>
  <si>
    <t>SBL</t>
  </si>
  <si>
    <t>Little</t>
  </si>
  <si>
    <t>Limited survival based on available information</t>
  </si>
  <si>
    <t>Could work as in-year fix in bycatch-only fisheries</t>
  </si>
  <si>
    <t>Does not solve problem of lack of quota</t>
  </si>
  <si>
    <t>N</t>
  </si>
  <si>
    <t>Widely distributed and caught by many small boats</t>
  </si>
  <si>
    <t xml:space="preserve">May impact on relative stability </t>
  </si>
  <si>
    <t>?</t>
  </si>
  <si>
    <t>Some measures have been planned by FR</t>
  </si>
  <si>
    <t xml:space="preserve">ICES advice includes areas 4 and Skagerrak. </t>
  </si>
  <si>
    <t xml:space="preserve">Plaice in area 7.e is a category 3, not within SBL, but plaice in area 7.d is a category 1, within SBL. </t>
  </si>
  <si>
    <t xml:space="preserve"> Gear dependent and supporting evidence ongoing </t>
  </si>
  <si>
    <t>A negative impact as there would be a loss of marketable fish and other species</t>
  </si>
  <si>
    <t>Alternative to fishery being choked prematurely</t>
  </si>
  <si>
    <t>May be possible in trawl fisheries where plaice are by-catch.</t>
  </si>
  <si>
    <t>Research limited to one fisheries and one gear type</t>
  </si>
  <si>
    <t>HS exemption is in place for inshore vessels using 80-99 mm otter trawl gears in area 7.d. Potential to extent this exemption to other gear types</t>
  </si>
  <si>
    <t>ICES category 1, but not within SBL</t>
  </si>
  <si>
    <t>Widely dispersed and targetted in most fisheries. Closing this area would have a negative impact on many fisheries.</t>
  </si>
  <si>
    <t>May impact on relative stability</t>
  </si>
  <si>
    <t>Biologically  not applicable (Diopere et al 2017)</t>
  </si>
  <si>
    <t xml:space="preserve">Under the Landing Obligation for beam trawls, trawls, and trammel and gill net </t>
  </si>
  <si>
    <t xml:space="preserve">Under the Landing Obligation for beam trawls and trammel and gill net </t>
  </si>
  <si>
    <t xml:space="preserve">Already in place </t>
  </si>
  <si>
    <t>Preliminarry studies shows potential for high survival exemption for some species of skates and rays with some gear types</t>
  </si>
  <si>
    <t xml:space="preserve"> This will be species and gear dependent</t>
  </si>
  <si>
    <t>Yes</t>
  </si>
  <si>
    <t>No target fisheries should be allowed during spawning season</t>
  </si>
  <si>
    <t xml:space="preserve">Species dependent </t>
  </si>
  <si>
    <t>Regional Member States, individual vessels</t>
  </si>
  <si>
    <t>Some species congregate in hotspots, sharing data to identify such hotspot could help fishermen to avoid these species</t>
  </si>
  <si>
    <t>Uptake is limited due to the mixed fisheries</t>
  </si>
  <si>
    <t>No</t>
  </si>
  <si>
    <t>-</t>
  </si>
  <si>
    <t>None</t>
  </si>
  <si>
    <t>Possible congregation in hotspots occur, sharing data to identify such hotspot could help fishermen to avoid these species</t>
  </si>
  <si>
    <t>A negative impact  as there would be a loss of marketable fish.</t>
  </si>
  <si>
    <t>Knock-on effects for other spp</t>
  </si>
  <si>
    <t>Voluntary use of escape panels (extension of North Sea measures)</t>
  </si>
  <si>
    <t>Inter area flexibility</t>
  </si>
  <si>
    <t>Possible but dependent on incentive for avoidance</t>
  </si>
  <si>
    <t>Inter area Flexibility</t>
  </si>
  <si>
    <t xml:space="preserve">Preliminarry studies shows potential for high survival exemption for plaice in beam trawl and trawl fisheries </t>
  </si>
  <si>
    <t>Short term partial solution particularly if no high survivability exemption in place</t>
  </si>
  <si>
    <t xml:space="preserve">Closed/Restricted Areas </t>
  </si>
  <si>
    <t>No information on nursery areas</t>
  </si>
  <si>
    <t xml:space="preserve">Catches of juvenile skates and rays are minimal. Discards are mainly of over quota </t>
  </si>
  <si>
    <t>Prohibited species list</t>
  </si>
  <si>
    <t>little</t>
  </si>
  <si>
    <t>Prohibited species/TAC zero with return and reporting obligations</t>
  </si>
  <si>
    <t>RTCs for spawning aggregations would be possible</t>
  </si>
  <si>
    <t>Difficult administratively</t>
  </si>
  <si>
    <t>Ongoing studies with disruptive lights</t>
  </si>
  <si>
    <t xml:space="preserve">Mesh size would have to be increased significantly leading to loss of marketable catch of other species, especially in the non quota species fisheries </t>
  </si>
  <si>
    <t>Complex in practice, transfer and trading agrangments need to be agreed</t>
  </si>
  <si>
    <t>Possible short-term fix in fisheries where cod is a by-catch</t>
  </si>
  <si>
    <t>If the full top-up is granted, the quota is undertutilised</t>
  </si>
  <si>
    <t>Flexibility between 7.d and 4 (assessed as same stock)</t>
  </si>
  <si>
    <t>Administratively difficult and also may be difficult to put in place as plaice are widely distributed in a relatively small management area</t>
  </si>
  <si>
    <t xml:space="preserve">May be possible </t>
  </si>
  <si>
    <t xml:space="preserve">A significant negative impact in the BTT and trawl fisheries targetting sole where plaice is a by-catch and increasing mesh size would lead to losses of marketable fish and other species. </t>
  </si>
  <si>
    <t>The Flemish panel used in BTT fisheries to improve the selectivity for sole may also have benefits for plaice.</t>
  </si>
  <si>
    <t>Yes - costs for switching to pulse trawl</t>
  </si>
  <si>
    <t>Preliminary research show the pulse trawl changes the catchability for plaice</t>
  </si>
  <si>
    <t>Legal constraints to use the pulse trawl, has social and economic considerations</t>
  </si>
  <si>
    <t>No Member State has excess quota</t>
  </si>
  <si>
    <t xml:space="preserve">Low valuable species, swapping quota will result in lose of value of your fisheries  </t>
  </si>
  <si>
    <t xml:space="preserve">Target species </t>
  </si>
  <si>
    <t>TAC area is assessed as two separate stocks. Splitting of the TAC to match the assessment area</t>
  </si>
  <si>
    <t xml:space="preserve">Flexibility with the North Sea stock, spawning migration takes between 7.d and 4. 60% of 7.d catches in Q1 are included in the North Sea. </t>
  </si>
  <si>
    <t>May have implications for Fmsy target</t>
  </si>
  <si>
    <t>Knock-on effects for other species</t>
  </si>
  <si>
    <t>Provides some flexibility, particularly in BTT fisheries e.g. PLE/SOL</t>
  </si>
  <si>
    <t>National closures are in place, these could be extended</t>
  </si>
  <si>
    <t>Not appropriate for sole</t>
  </si>
  <si>
    <t xml:space="preserve">A significant negative impact in the BTT fisheries targetting sole and also in trawl fisheries where sole is a by-catch and increasing mesh size would lead to losses of marketable fish and other species. </t>
  </si>
  <si>
    <t>Flemish panel is used by the BE fleet to minimize catches of undersized sole as part of the DM exemption. This panel could be modified further.</t>
  </si>
  <si>
    <t>No known devices</t>
  </si>
  <si>
    <t>Based on historical fishing patterns there may be small room to swap in the future.</t>
  </si>
  <si>
    <t xml:space="preserve">Little excess quota among  Member State. </t>
  </si>
  <si>
    <t>May help in some years depending on fishing patters. Studies ongoing (FR SMACK study, genetics study Diopere et al 2017)</t>
  </si>
  <si>
    <t>Already in place for beam trawls and trammel net fisheries</t>
  </si>
  <si>
    <t xml:space="preserve">Possible short-term fix in some fisheries e.g. </t>
  </si>
  <si>
    <t>Swapping already takes place.  If the full top-up is granted, the deficit of certain MS could be compensated by surplus of other MS.</t>
  </si>
  <si>
    <t xml:space="preserve">General conclusions: </t>
  </si>
  <si>
    <t>Studies looking at the effect of trawl modifications usually don’t investigate the effect on skates and rays. Potentially there are options</t>
  </si>
  <si>
    <t>No EU study ongoing. Trials outside EU are done using magnets. Questionable with the towing speed</t>
  </si>
  <si>
    <t>Revise TAC regions</t>
  </si>
  <si>
    <t xml:space="preserve">May be possible to redefine management areas for some species (NWWAC advice) </t>
  </si>
  <si>
    <t>Complex because there are multiple species</t>
  </si>
  <si>
    <t>Under certain limited circumstances may be an option</t>
  </si>
  <si>
    <t>Does not lead to better management of the stock, will only ensure catches can be discarded</t>
  </si>
  <si>
    <t>It is already a multi-species TAC so could be considered already to be an other quota</t>
  </si>
  <si>
    <t>No Member State has excess quota. ICES provides species specific advice, so no data to calculate an uplift. Discard information is limited.</t>
  </si>
  <si>
    <t>It is already a multi-species TAC, plus many of the species are data poor</t>
  </si>
  <si>
    <t xml:space="preserve">As part of the alternative management strategy (see NWWAC advice) </t>
  </si>
  <si>
    <t xml:space="preserve">Complex because there are multiple species some of which are targetted and some of which are caught only as by-catch. </t>
  </si>
  <si>
    <t>Could work as in-year fix for the bycatches</t>
  </si>
  <si>
    <r>
      <rPr>
        <i/>
        <sz val="11"/>
        <color theme="1"/>
        <rFont val="Calibri"/>
        <family val="2"/>
        <scheme val="minor"/>
      </rPr>
      <t>De minimis</t>
    </r>
    <r>
      <rPr>
        <sz val="11"/>
        <color theme="1"/>
        <rFont val="Calibri"/>
        <family val="2"/>
        <scheme val="minor"/>
      </rPr>
      <t xml:space="preserve"> will not solve the issue due to high discard rates</t>
    </r>
  </si>
  <si>
    <t>TAC is already combined</t>
  </si>
  <si>
    <t>Ttreat skates and rays as prohibited, as part of alternative mgnt strategy. On the condition that data collection is secured as the aim would be to move them from a data-limited stock into cat 1 ICES stock</t>
  </si>
  <si>
    <t xml:space="preserve">Assumes HS therefore there is a risk of unaccounted fishing mortality. </t>
  </si>
  <si>
    <t>Possible in trawl fisheries</t>
  </si>
  <si>
    <t>Possible in trawl fisheries e.g. raising fishing line</t>
  </si>
  <si>
    <t>Alternative management options are not essily identifiable</t>
  </si>
  <si>
    <t xml:space="preserve">Possible </t>
  </si>
  <si>
    <t>May shift the choke problem to area 4</t>
  </si>
  <si>
    <t xml:space="preserve">Not obvious which species to combine cod with </t>
  </si>
  <si>
    <t xml:space="preserve">Discard rate may be underestimated, which may underestimate the risk of choking. Currently, perceived as a low risk species as the catches have decreased, except potentially for the UK inshore gillnet fleet which target cod at certain times of the year. Selectivity and avoidance measures have limited benefit for cod. Merging TAC or introducing inter-area flexibility between area 7.d and 4 may help to reduce the risk of choking in the future but could impact relative stability. </t>
  </si>
  <si>
    <t>May be difficult to put in place as plaice are widely distributed in a relatively small management area</t>
  </si>
  <si>
    <t>National measures protect spawning aggregations of sole are already in place, may have benefits for plaice</t>
  </si>
  <si>
    <t xml:space="preserve">Based on 2015 (and previous years) data plaice will potentially be a high rish choke species for all MS. However, uplift has accounted for large part of discards since 2016. Several MS are reliant on swaps. High survivability exemption may reduce the risk of choking in certain fisheries. National measures taken to protect on the sole may also help to reduce unwanted catches for plaice. </t>
  </si>
  <si>
    <t>Sole is a potential choke for BE. However, existing exemptions would seem to have reduced the risk of choking in 2016. There may be scope to extend high survivability exemption to other fisheries. National action plans for sole in 7.d contain measures that may help to reduce unwanted catches. Inter area flexibility or merging the TAC with ICES area 4 would provide some flexibility that may help in some years although they are assessed as separate stocks and may impact on relative stability.</t>
  </si>
  <si>
    <t>Current catches in line with current quotas except for BE who has a deficit between current catches and quota and are reliant on swaps. The existing de minimis exemptions helps to reduce the risk of choking and could be extended to other fisheries. Possibility to extend high survivability exemption, in place in 7.d, to fisheries in 7.e. Current national measures may also would seem to reduce the risk of choking in this area.</t>
  </si>
  <si>
    <t xml:space="preserve">Similar to the Celtic Sea, skates and rays are highly likely to choke multiple fisheries (both targeting and catching skates and rays as a bycatch)  and there are  likely to be significant economic impacts across Member States. There are significant issues with the catch data for many species and this makes it difficult to calculate the appropriate TAC top-up to cover discards which increases the risk of choking. Splitting the TAC by species while scientifically possible may create multiple choke species. However, avoidance measures and a possible exemption on the basis of high survivability for some species and certain gear types may potentially reduce the risk of skates and rays being choke species. Different approaches to the setting of fishing opportunities are possible but would require alternative management measures to be in placed to reduce the risk of overfishing. </t>
  </si>
  <si>
    <t>Species to combine with are not essily identifiable</t>
  </si>
  <si>
    <t>Not likely to control fishing mortaility</t>
  </si>
  <si>
    <t xml:space="preserve">European Commission, Regional Member States </t>
  </si>
  <si>
    <t>Widely dispersed in a small area</t>
  </si>
  <si>
    <t>Surplus quota available for swapping but reliant on MS needing quota having other species to swap for SOL</t>
  </si>
  <si>
    <t xml:space="preserve">Combine TAC of e.g. sole, plaice, anglerfish and megrim </t>
  </si>
  <si>
    <r>
      <rPr>
        <b/>
        <sz val="12"/>
        <color theme="1"/>
        <rFont val="Calibri"/>
        <family val="2"/>
        <scheme val="minor"/>
      </rPr>
      <t xml:space="preserve">A. Avoidance actions: </t>
    </r>
    <r>
      <rPr>
        <sz val="12"/>
        <color theme="1"/>
        <rFont val="Calibri"/>
        <family val="2"/>
        <scheme val="minor"/>
      </rPr>
      <t xml:space="preserve">
• Closures of specific areas or depth ranges can be spatial, temporal (e.g. closure of spawning, nursery areas) or only restricted to certain gears. 
• Real-time closures to avoid certain hotspot areas of unwanted catch. 
• Real-time catch information shared among vessels to promote voluntary avoidance of certain 'hotspot' area would still be open for fishing and it would be the skipper's responsibility to decide whether it is advisable to fish in such an area.
</t>
    </r>
    <r>
      <rPr>
        <b/>
        <sz val="12"/>
        <color theme="1"/>
        <rFont val="Calibri"/>
        <family val="2"/>
        <scheme val="minor"/>
      </rPr>
      <t xml:space="preserve">B. Selectivity actions: 
</t>
    </r>
    <r>
      <rPr>
        <sz val="12"/>
        <color theme="1"/>
        <rFont val="Calibri"/>
        <family val="2"/>
        <scheme val="minor"/>
      </rPr>
      <t xml:space="preserve">Specific measures can be adopted by some fleets and there may be continuous scope for further improvements.
Selectivity devices are divided into two different categories: size and species selectivity measures. The former can be achieved by increasing the codend mesh size and/or installing escape panels. The latter refers to sorting devices, and trawl modifications. Knowledge of species specific behavioural responses can be used to increase gear selectivity for certain species, like the use of electric pulses or lights.  
</t>
    </r>
    <r>
      <rPr>
        <b/>
        <sz val="12"/>
        <color theme="1"/>
        <rFont val="Calibri"/>
        <family val="2"/>
        <scheme val="minor"/>
      </rPr>
      <t xml:space="preserve">C. Quota: 
</t>
    </r>
    <r>
      <rPr>
        <sz val="12"/>
        <color theme="1"/>
        <rFont val="Calibri"/>
        <family val="2"/>
        <scheme val="minor"/>
      </rPr>
      <t xml:space="preserve">TACs and quota setting measures that could contribute to the alleviation of choke situations:
1. Quota swaps and transfers. Swaps are already common practice between Member States, even without the landing obligation and these can play a role in dealing with choke situations, depending on the quota currency required to pay for the swaps and the incentives to make quota available. However, the analysis only shows that surplus quota is potentially available, it is up to the relevant MS to broker the deal. Some apparent surpluses could in fact be already used for swaps or other species and therefore wouldn't necessarily be available to reduce the risk for the identified species. 
2. Interspecies flexibility. This is possible if the non-target stock (which in this case would be a choke) is within safe biological limits (as defined in art 15 §8 and art 4 §18 of the Regulation (EU) 1380/2013).
3. Others Quota: Set a quota for “Other species”; Member States without quota could account for their unavoidable by-catch, as a percentage of the total TAC
4. By-catch Quota: Set a specific by-catch TAC as a percentage of the total TAC for targeted species
5. Remove TAC: Review the number and type of TACs, especially for mixed fisheries, (e.g. remove bycatch species from the TAC regime taking account that defining what constitutes a "bycatch" species is difficult as the species may be a bycatch for one Member State but a targeted fisheries for another).
6. Merge TAC regions.
</t>
    </r>
    <r>
      <rPr>
        <b/>
        <sz val="12"/>
        <color theme="1"/>
        <rFont val="Calibri"/>
        <family val="2"/>
        <scheme val="minor"/>
      </rPr>
      <t/>
    </r>
  </si>
  <si>
    <t>Union TAC evolution</t>
  </si>
  <si>
    <t>2017 (t)</t>
  </si>
  <si>
    <t>2018 (t)</t>
  </si>
  <si>
    <t>Union TAC for 2016 (t)</t>
  </si>
  <si>
    <r>
      <t>Union TAC + full uplift 20.36%</t>
    </r>
    <r>
      <rPr>
        <sz val="18"/>
        <rFont val="Calibri"/>
        <family val="2"/>
        <scheme val="minor"/>
      </rPr>
      <t xml:space="preserve"> </t>
    </r>
    <r>
      <rPr>
        <sz val="16"/>
        <rFont val="Calibri"/>
        <family val="2"/>
        <scheme val="minor"/>
      </rPr>
      <t>(ICES discard rate 2016)</t>
    </r>
  </si>
  <si>
    <t>Initial quota share 2016 (%)</t>
  </si>
  <si>
    <t>Initial quota 2016 (t)</t>
  </si>
  <si>
    <t>Quota 2016 + uplift 2016 (t)</t>
  </si>
  <si>
    <t>Reported landings 2016 (t)</t>
  </si>
  <si>
    <t>Reported discards 2016 (t)</t>
  </si>
  <si>
    <t>Discard rates 2016 (%)</t>
  </si>
  <si>
    <t xml:space="preserve">Total catch 2016 (t) </t>
  </si>
  <si>
    <r>
      <t>Union TAC + full uplift 42%</t>
    </r>
    <r>
      <rPr>
        <sz val="18"/>
        <rFont val="Calibri"/>
        <family val="2"/>
        <scheme val="minor"/>
      </rPr>
      <t xml:space="preserve"> </t>
    </r>
    <r>
      <rPr>
        <sz val="16"/>
        <rFont val="Calibri"/>
        <family val="2"/>
        <scheme val="minor"/>
      </rPr>
      <t>(ICES discard rate 2016)</t>
    </r>
  </si>
  <si>
    <r>
      <t>Union TAC + full uplift 9.24%</t>
    </r>
    <r>
      <rPr>
        <sz val="18"/>
        <rFont val="Calibri"/>
        <family val="2"/>
        <scheme val="minor"/>
      </rPr>
      <t xml:space="preserve"> </t>
    </r>
    <r>
      <rPr>
        <sz val="16"/>
        <rFont val="Calibri"/>
        <family val="2"/>
        <scheme val="minor"/>
      </rPr>
      <t>(ICES discard rate 2016)</t>
    </r>
  </si>
  <si>
    <r>
      <t>Union TAC + full uplift 1.7%</t>
    </r>
    <r>
      <rPr>
        <sz val="18"/>
        <rFont val="Calibri"/>
        <family val="2"/>
        <scheme val="minor"/>
      </rPr>
      <t xml:space="preserve"> </t>
    </r>
    <r>
      <rPr>
        <sz val="16"/>
        <rFont val="Calibri"/>
        <family val="2"/>
        <scheme val="minor"/>
      </rPr>
      <t>(ICES discard rate 2016)</t>
    </r>
  </si>
  <si>
    <r>
      <t>Union TAC + full uplift 0%</t>
    </r>
    <r>
      <rPr>
        <sz val="18"/>
        <rFont val="Calibri"/>
        <family val="2"/>
        <scheme val="minor"/>
      </rPr>
      <t xml:space="preserve"> </t>
    </r>
    <r>
      <rPr>
        <sz val="16"/>
        <rFont val="Calibri"/>
        <family val="2"/>
        <scheme val="minor"/>
      </rPr>
      <t>(ICES discard rate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</si>
</sst>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6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rgb="FFFF0000"/>
      <name val="Calibri"/>
      <family val="2"/>
      <scheme val="minor"/>
    </font>
    <font>
      <b/>
      <sz val="14"/>
      <name val="Calibri"/>
      <family val="2"/>
      <scheme val="minor"/>
    </font>
    <font>
      <b/>
      <sz val="14"/>
      <color rgb="FF008000"/>
      <name val="Calibri"/>
      <family val="2"/>
      <scheme val="minor"/>
    </font>
    <font>
      <b/>
      <sz val="14"/>
      <color rgb="FFFF0000"/>
      <name val="Calibri"/>
      <family val="2"/>
      <scheme val="minor"/>
    </font>
    <font>
      <sz val="11"/>
      <name val="Calibri"/>
      <family val="2"/>
      <scheme val="minor"/>
    </font>
    <font>
      <b/>
      <sz val="18"/>
      <color theme="1"/>
      <name val="Calibri"/>
      <family val="2"/>
      <scheme val="minor"/>
    </font>
    <font>
      <sz val="13"/>
      <color theme="1"/>
      <name val="Calibri"/>
      <family val="2"/>
      <scheme val="minor"/>
    </font>
    <font>
      <b/>
      <sz val="10"/>
      <color rgb="FFFF0000"/>
      <name val="Calibri"/>
      <family val="2"/>
      <scheme val="minor"/>
    </font>
    <font>
      <b/>
      <sz val="10"/>
      <color rgb="FF00B050"/>
      <name val="Calibri"/>
      <family val="2"/>
      <scheme val="minor"/>
    </font>
    <font>
      <sz val="16"/>
      <color rgb="FFFF0000"/>
      <name val="Calibri"/>
      <family val="2"/>
      <scheme val="minor"/>
    </font>
    <font>
      <i/>
      <sz val="13"/>
      <color rgb="FF0070C0"/>
      <name val="Calibri"/>
      <family val="2"/>
      <scheme val="minor"/>
    </font>
    <font>
      <sz val="11"/>
      <color rgb="FF0070C0"/>
      <name val="Calibri"/>
      <family val="2"/>
      <scheme val="minor"/>
    </font>
    <font>
      <b/>
      <sz val="18"/>
      <name val="Calibri"/>
      <family val="2"/>
      <scheme val="minor"/>
    </font>
    <font>
      <sz val="18"/>
      <color rgb="FFFF0000"/>
      <name val="Calibri"/>
      <family val="2"/>
      <scheme val="minor"/>
    </font>
    <font>
      <sz val="16"/>
      <color rgb="FF000000"/>
      <name val="Calibri"/>
      <family val="2"/>
      <scheme val="minor"/>
    </font>
    <font>
      <u/>
      <sz val="12"/>
      <color theme="10"/>
      <name val="Calibri"/>
      <family val="2"/>
      <scheme val="minor"/>
    </font>
    <font>
      <u/>
      <sz val="12"/>
      <color theme="11"/>
      <name val="Calibri"/>
      <family val="2"/>
      <scheme val="minor"/>
    </font>
    <font>
      <b/>
      <sz val="13"/>
      <name val="Calibri"/>
      <family val="2"/>
      <scheme val="minor"/>
    </font>
    <font>
      <sz val="18"/>
      <color theme="1"/>
      <name val="Calibri"/>
      <family val="2"/>
      <scheme val="minor"/>
    </font>
    <font>
      <b/>
      <sz val="16"/>
      <name val="Calibri"/>
      <family val="2"/>
      <scheme val="minor"/>
    </font>
    <font>
      <b/>
      <sz val="16"/>
      <color theme="1"/>
      <name val="Calibri"/>
      <family val="2"/>
      <scheme val="minor"/>
    </font>
    <font>
      <b/>
      <sz val="20"/>
      <name val="Calibri"/>
      <family val="2"/>
      <scheme val="minor"/>
    </font>
    <font>
      <sz val="18"/>
      <name val="Calibri"/>
      <family val="2"/>
      <scheme val="minor"/>
    </font>
    <font>
      <sz val="20"/>
      <name val="Calibri"/>
      <family val="2"/>
      <scheme val="minor"/>
    </font>
    <font>
      <b/>
      <sz val="20"/>
      <color theme="1"/>
      <name val="Calibri"/>
      <family val="2"/>
      <scheme val="minor"/>
    </font>
    <font>
      <i/>
      <sz val="16"/>
      <color rgb="FF0070C0"/>
      <name val="Calibri"/>
      <family val="2"/>
      <scheme val="minor"/>
    </font>
    <font>
      <b/>
      <sz val="26"/>
      <color theme="1"/>
      <name val="Calibri"/>
      <family val="2"/>
      <scheme val="minor"/>
    </font>
    <font>
      <b/>
      <sz val="36"/>
      <color theme="1"/>
      <name val="Calibri"/>
      <family val="2"/>
      <scheme val="minor"/>
    </font>
    <font>
      <b/>
      <i/>
      <sz val="16"/>
      <color theme="1"/>
      <name val="Calibri"/>
      <family val="2"/>
      <scheme val="minor"/>
    </font>
    <font>
      <b/>
      <sz val="13"/>
      <color rgb="FFFF0000"/>
      <name val="Calibri"/>
      <family val="2"/>
      <scheme val="minor"/>
    </font>
    <font>
      <sz val="9"/>
      <color indexed="81"/>
      <name val="Tahoma"/>
      <family val="2"/>
    </font>
    <font>
      <b/>
      <sz val="9"/>
      <color indexed="81"/>
      <name val="Tahoma"/>
      <family val="2"/>
    </font>
    <font>
      <b/>
      <sz val="18"/>
      <color rgb="FFFF0000"/>
      <name val="Calibri"/>
      <family val="2"/>
      <scheme val="minor"/>
    </font>
    <font>
      <sz val="16"/>
      <color theme="1"/>
      <name val="Calibri"/>
      <family val="2"/>
      <scheme val="minor"/>
    </font>
    <font>
      <sz val="16"/>
      <color rgb="FF00B050"/>
      <name val="Calibri"/>
      <family val="2"/>
      <scheme val="minor"/>
    </font>
    <font>
      <sz val="16"/>
      <name val="Calibri"/>
      <family val="2"/>
      <scheme val="minor"/>
    </font>
    <font>
      <sz val="14"/>
      <color indexed="81"/>
      <name val="Tahoma"/>
      <family val="2"/>
    </font>
    <font>
      <b/>
      <sz val="22"/>
      <color theme="1"/>
      <name val="Calibri"/>
      <family val="2"/>
      <scheme val="minor"/>
    </font>
    <font>
      <b/>
      <sz val="20"/>
      <color rgb="FFFF0000"/>
      <name val="Calibri"/>
      <family val="2"/>
      <scheme val="minor"/>
    </font>
    <font>
      <sz val="20"/>
      <color theme="1"/>
      <name val="Calibri"/>
      <family val="2"/>
      <scheme val="minor"/>
    </font>
    <font>
      <b/>
      <sz val="12"/>
      <color theme="1"/>
      <name val="Calibri"/>
      <family val="2"/>
      <scheme val="minor"/>
    </font>
    <font>
      <b/>
      <sz val="28"/>
      <color theme="1"/>
      <name val="Calibri"/>
      <family val="2"/>
      <scheme val="minor"/>
    </font>
    <font>
      <sz val="26"/>
      <color theme="1"/>
      <name val="Calibri"/>
      <family val="2"/>
      <scheme val="minor"/>
    </font>
    <font>
      <b/>
      <sz val="12"/>
      <color rgb="FFFF0000"/>
      <name val="Calibri"/>
      <family val="2"/>
      <scheme val="minor"/>
    </font>
    <font>
      <i/>
      <sz val="18"/>
      <color theme="1"/>
      <name val="Calibri"/>
      <family val="2"/>
      <scheme val="minor"/>
    </font>
    <font>
      <i/>
      <sz val="18"/>
      <name val="Calibri"/>
      <family val="2"/>
      <scheme val="minor"/>
    </font>
    <font>
      <i/>
      <sz val="12"/>
      <color theme="1"/>
      <name val="Calibri"/>
      <family val="2"/>
      <scheme val="minor"/>
    </font>
    <font>
      <i/>
      <sz val="20"/>
      <name val="Calibri"/>
      <family val="2"/>
      <scheme val="minor"/>
    </font>
    <font>
      <sz val="12"/>
      <color theme="0" tint="-0.34998626667073579"/>
      <name val="Calibri"/>
      <family val="2"/>
      <scheme val="minor"/>
    </font>
    <font>
      <sz val="12"/>
      <color theme="1"/>
      <name val="Calibri"/>
      <family val="2"/>
      <scheme val="minor"/>
    </font>
    <font>
      <sz val="14"/>
      <name val="Calibri"/>
      <family val="2"/>
      <scheme val="minor"/>
    </font>
    <font>
      <sz val="14"/>
      <color theme="1"/>
      <name val="Calibri"/>
      <family val="2"/>
      <scheme val="minor"/>
    </font>
    <font>
      <sz val="12"/>
      <name val="Calibri"/>
      <family val="2"/>
      <scheme val="minor"/>
    </font>
    <font>
      <b/>
      <sz val="24"/>
      <color theme="1"/>
      <name val="Calibri"/>
      <family val="2"/>
      <scheme val="minor"/>
    </font>
    <font>
      <sz val="20"/>
      <color indexed="81"/>
      <name val="Tahoma"/>
      <family val="2"/>
    </font>
    <font>
      <b/>
      <sz val="20"/>
      <color indexed="81"/>
      <name val="Tahoma"/>
      <family val="2"/>
    </font>
    <font>
      <i/>
      <sz val="11"/>
      <color theme="1"/>
      <name val="Calibri"/>
      <family val="2"/>
      <scheme val="minor"/>
    </font>
    <font>
      <b/>
      <sz val="16"/>
      <color indexed="81"/>
      <name val="Tahoma"/>
      <family val="2"/>
    </font>
  </fonts>
  <fills count="12">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4FDBB"/>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00B0F0"/>
        <bgColor indexed="64"/>
      </patternFill>
    </fill>
  </fills>
  <borders count="33">
    <border>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thin">
        <color auto="1"/>
      </right>
      <top/>
      <bottom/>
      <diagonal/>
    </border>
    <border>
      <left style="medium">
        <color auto="1"/>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indexed="64"/>
      </top>
      <bottom style="medium">
        <color auto="1"/>
      </bottom>
      <diagonal/>
    </border>
    <border>
      <left/>
      <right/>
      <top style="thin">
        <color auto="1"/>
      </top>
      <bottom/>
      <diagonal/>
    </border>
    <border>
      <left style="thin">
        <color auto="1"/>
      </left>
      <right style="thin">
        <color auto="1"/>
      </right>
      <top/>
      <bottom style="medium">
        <color indexed="64"/>
      </bottom>
      <diagonal/>
    </border>
    <border>
      <left style="medium">
        <color auto="1"/>
      </left>
      <right/>
      <top style="thin">
        <color auto="1"/>
      </top>
      <bottom/>
      <diagonal/>
    </border>
    <border>
      <left style="thin">
        <color auto="1"/>
      </left>
      <right style="thin">
        <color auto="1"/>
      </right>
      <top style="medium">
        <color indexed="64"/>
      </top>
      <bottom/>
      <diagonal/>
    </border>
    <border>
      <left style="medium">
        <color auto="1"/>
      </left>
      <right/>
      <top/>
      <bottom/>
      <diagonal/>
    </border>
    <border>
      <left/>
      <right style="thin">
        <color auto="1"/>
      </right>
      <top style="thin">
        <color auto="1"/>
      </top>
      <bottom style="medium">
        <color indexed="64"/>
      </bottom>
      <diagonal/>
    </border>
    <border>
      <left style="thin">
        <color auto="1"/>
      </left>
      <right style="thin">
        <color auto="1"/>
      </right>
      <top/>
      <bottom/>
      <diagonal/>
    </border>
  </borders>
  <cellStyleXfs count="22">
    <xf numFmtId="0" fontId="0"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7" fillId="0" borderId="0"/>
    <xf numFmtId="9" fontId="58" fillId="0" borderId="0" applyFont="0" applyFill="0" applyBorder="0" applyAlignment="0" applyProtection="0"/>
    <xf numFmtId="0" fontId="6" fillId="0" borderId="0"/>
  </cellStyleXfs>
  <cellXfs count="303">
    <xf numFmtId="0" fontId="0" fillId="0" borderId="0" xfId="0"/>
    <xf numFmtId="0" fontId="0" fillId="4" borderId="0" xfId="0" applyFill="1"/>
    <xf numFmtId="0" fontId="0" fillId="0" borderId="8" xfId="0" applyBorder="1" applyAlignment="1">
      <alignment vertical="center"/>
    </xf>
    <xf numFmtId="0" fontId="13" fillId="3" borderId="8" xfId="0" applyFont="1" applyFill="1" applyBorder="1" applyAlignment="1">
      <alignment horizontal="center" vertical="center"/>
    </xf>
    <xf numFmtId="0" fontId="15" fillId="4" borderId="0" xfId="0" applyFont="1" applyFill="1" applyBorder="1" applyAlignment="1">
      <alignment vertical="center"/>
    </xf>
    <xf numFmtId="0" fontId="10" fillId="4" borderId="0" xfId="0" applyFont="1" applyFill="1" applyBorder="1" applyAlignment="1">
      <alignment horizontal="center" vertical="center"/>
    </xf>
    <xf numFmtId="0" fontId="0" fillId="4" borderId="0" xfId="0" applyFill="1" applyBorder="1" applyAlignment="1">
      <alignment vertical="center"/>
    </xf>
    <xf numFmtId="0" fontId="16" fillId="4" borderId="0" xfId="0" applyFont="1" applyFill="1" applyBorder="1" applyAlignment="1">
      <alignment horizontal="center" vertical="center"/>
    </xf>
    <xf numFmtId="0" fontId="15" fillId="4" borderId="0" xfId="0" applyFont="1" applyFill="1" applyAlignment="1">
      <alignment vertical="center"/>
    </xf>
    <xf numFmtId="0" fontId="17" fillId="4" borderId="0" xfId="0" applyFont="1" applyFill="1" applyBorder="1" applyAlignment="1">
      <alignment horizontal="center" vertical="center"/>
    </xf>
    <xf numFmtId="0" fontId="13" fillId="4" borderId="6" xfId="0" applyFont="1" applyFill="1" applyBorder="1" applyAlignment="1">
      <alignment horizontal="center" vertical="center"/>
    </xf>
    <xf numFmtId="0" fontId="0" fillId="4" borderId="6" xfId="0" applyFill="1" applyBorder="1" applyAlignment="1">
      <alignment vertical="center"/>
    </xf>
    <xf numFmtId="0" fontId="15" fillId="4" borderId="10" xfId="0" applyFont="1" applyFill="1" applyBorder="1" applyAlignment="1">
      <alignment vertical="center"/>
    </xf>
    <xf numFmtId="0" fontId="15" fillId="4" borderId="8" xfId="0" applyFont="1" applyFill="1" applyBorder="1" applyAlignment="1">
      <alignment vertical="center"/>
    </xf>
    <xf numFmtId="0" fontId="0" fillId="3" borderId="8" xfId="0" applyFill="1" applyBorder="1" applyAlignment="1">
      <alignment horizontal="center" vertical="center"/>
    </xf>
    <xf numFmtId="0" fontId="18" fillId="4" borderId="0" xfId="0" applyFont="1" applyFill="1" applyBorder="1" applyAlignment="1">
      <alignment horizontal="center" vertical="center"/>
    </xf>
    <xf numFmtId="0" fontId="0" fillId="4" borderId="0" xfId="0" applyFill="1" applyAlignment="1">
      <alignment vertical="center"/>
    </xf>
    <xf numFmtId="0" fontId="20" fillId="0" borderId="8" xfId="0" applyFont="1" applyBorder="1" applyAlignment="1">
      <alignment vertical="center" wrapText="1"/>
    </xf>
    <xf numFmtId="0" fontId="21" fillId="4" borderId="0" xfId="0" applyFont="1" applyFill="1" applyBorder="1"/>
    <xf numFmtId="0" fontId="22" fillId="4" borderId="0" xfId="0" applyFont="1" applyFill="1" applyBorder="1"/>
    <xf numFmtId="0" fontId="13" fillId="3" borderId="7" xfId="0" applyFont="1" applyFill="1" applyBorder="1" applyAlignment="1">
      <alignment horizontal="center" vertical="center"/>
    </xf>
    <xf numFmtId="0" fontId="0" fillId="4" borderId="14" xfId="0" applyFill="1" applyBorder="1"/>
    <xf numFmtId="0" fontId="0" fillId="4" borderId="14" xfId="0" applyFill="1" applyBorder="1" applyAlignment="1">
      <alignment vertical="center"/>
    </xf>
    <xf numFmtId="0" fontId="15" fillId="4" borderId="8" xfId="0" applyFont="1" applyFill="1" applyBorder="1" applyAlignment="1">
      <alignment vertical="center" wrapText="1"/>
    </xf>
    <xf numFmtId="0" fontId="19" fillId="4" borderId="8" xfId="0" applyFont="1" applyFill="1" applyBorder="1" applyAlignment="1">
      <alignment vertical="center" wrapText="1"/>
    </xf>
    <xf numFmtId="0" fontId="26" fillId="4" borderId="10" xfId="0" applyFont="1" applyFill="1" applyBorder="1" applyAlignment="1">
      <alignment vertical="center"/>
    </xf>
    <xf numFmtId="0" fontId="26" fillId="4" borderId="12" xfId="0" applyFont="1" applyFill="1" applyBorder="1" applyAlignment="1">
      <alignment vertical="center"/>
    </xf>
    <xf numFmtId="0" fontId="26" fillId="4" borderId="8" xfId="0" applyFont="1" applyFill="1" applyBorder="1" applyAlignment="1">
      <alignment vertical="center"/>
    </xf>
    <xf numFmtId="0" fontId="13" fillId="3" borderId="9" xfId="0" applyFont="1" applyFill="1" applyBorder="1" applyAlignment="1">
      <alignment horizontal="center" vertical="center"/>
    </xf>
    <xf numFmtId="0" fontId="0" fillId="3" borderId="9" xfId="0" applyFill="1" applyBorder="1" applyAlignment="1">
      <alignment horizontal="center" vertical="center"/>
    </xf>
    <xf numFmtId="0" fontId="13" fillId="3" borderId="16" xfId="0" applyFont="1"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10" fillId="4" borderId="16" xfId="0" applyFont="1" applyFill="1" applyBorder="1" applyAlignment="1">
      <alignment vertical="center" wrapText="1"/>
    </xf>
    <xf numFmtId="0" fontId="10" fillId="4" borderId="16" xfId="0" applyFont="1" applyFill="1" applyBorder="1" applyAlignment="1">
      <alignment vertical="center"/>
    </xf>
    <xf numFmtId="0" fontId="26" fillId="4" borderId="18" xfId="0" applyFont="1" applyFill="1" applyBorder="1" applyAlignment="1">
      <alignment vertical="center"/>
    </xf>
    <xf numFmtId="0" fontId="9" fillId="4" borderId="0" xfId="0" applyFont="1" applyFill="1" applyBorder="1" applyAlignment="1">
      <alignment horizontal="center" vertical="top" wrapText="1"/>
    </xf>
    <xf numFmtId="0" fontId="15" fillId="4" borderId="19" xfId="0" applyFont="1" applyFill="1" applyBorder="1" applyAlignment="1">
      <alignment vertical="center"/>
    </xf>
    <xf numFmtId="0" fontId="15" fillId="4" borderId="7" xfId="0" applyFont="1" applyFill="1" applyBorder="1" applyAlignment="1">
      <alignment vertical="center"/>
    </xf>
    <xf numFmtId="0" fontId="10" fillId="4" borderId="8" xfId="0" applyFont="1" applyFill="1" applyBorder="1" applyAlignment="1">
      <alignment vertical="center"/>
    </xf>
    <xf numFmtId="0" fontId="28" fillId="3" borderId="2" xfId="0" applyFont="1" applyFill="1" applyBorder="1" applyAlignment="1">
      <alignment horizontal="center" vertical="center" wrapText="1"/>
    </xf>
    <xf numFmtId="0" fontId="29" fillId="4" borderId="8" xfId="0" applyFont="1" applyFill="1" applyBorder="1" applyAlignment="1">
      <alignment vertical="center"/>
    </xf>
    <xf numFmtId="0" fontId="12" fillId="5" borderId="8"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10" xfId="0" applyFont="1" applyFill="1" applyBorder="1" applyAlignment="1">
      <alignment horizontal="center" vertical="center"/>
    </xf>
    <xf numFmtId="0" fontId="8" fillId="4" borderId="0" xfId="0" applyFont="1" applyFill="1" applyBorder="1" applyAlignment="1">
      <alignment vertical="center"/>
    </xf>
    <xf numFmtId="0" fontId="30" fillId="4" borderId="0" xfId="0" applyFont="1" applyFill="1" applyBorder="1" applyAlignment="1">
      <alignment horizontal="center" vertical="center" wrapText="1"/>
    </xf>
    <xf numFmtId="0" fontId="14" fillId="4" borderId="0" xfId="0" applyFont="1" applyFill="1" applyBorder="1" applyAlignment="1">
      <alignment horizontal="center" vertical="center"/>
    </xf>
    <xf numFmtId="0" fontId="21" fillId="4" borderId="0" xfId="0" applyFont="1" applyFill="1" applyBorder="1" applyAlignment="1">
      <alignment horizontal="center" vertical="center" wrapText="1"/>
    </xf>
    <xf numFmtId="0" fontId="30" fillId="3" borderId="1" xfId="0" applyFont="1" applyFill="1" applyBorder="1" applyAlignment="1">
      <alignment vertical="center" wrapText="1"/>
    </xf>
    <xf numFmtId="0" fontId="27" fillId="4" borderId="8" xfId="0" applyFont="1" applyFill="1" applyBorder="1" applyAlignment="1">
      <alignment horizontal="center" vertical="center"/>
    </xf>
    <xf numFmtId="0" fontId="31" fillId="4" borderId="8" xfId="0" applyFont="1" applyFill="1" applyBorder="1" applyAlignment="1">
      <alignment horizontal="center" vertical="center" wrapText="1"/>
    </xf>
    <xf numFmtId="0" fontId="14" fillId="3" borderId="20" xfId="0" applyFont="1" applyFill="1" applyBorder="1" applyAlignment="1">
      <alignment horizontal="center" vertical="center"/>
    </xf>
    <xf numFmtId="0" fontId="30" fillId="4" borderId="3" xfId="0" applyFont="1" applyFill="1" applyBorder="1" applyAlignment="1">
      <alignment vertical="center" wrapText="1"/>
    </xf>
    <xf numFmtId="0" fontId="28" fillId="4" borderId="7" xfId="0" applyFont="1" applyFill="1" applyBorder="1" applyAlignment="1">
      <alignment vertical="center"/>
    </xf>
    <xf numFmtId="0" fontId="28" fillId="4" borderId="7" xfId="0" applyFont="1" applyFill="1" applyBorder="1" applyAlignment="1">
      <alignment vertical="center" wrapText="1"/>
    </xf>
    <xf numFmtId="0" fontId="28" fillId="4" borderId="12" xfId="0" applyFont="1" applyFill="1" applyBorder="1" applyAlignment="1">
      <alignment vertical="center"/>
    </xf>
    <xf numFmtId="0" fontId="34" fillId="4" borderId="8" xfId="0" applyFont="1" applyFill="1" applyBorder="1" applyAlignment="1">
      <alignment vertical="center" wrapText="1"/>
    </xf>
    <xf numFmtId="0" fontId="29" fillId="4" borderId="10" xfId="0" applyFont="1" applyFill="1" applyBorder="1" applyAlignment="1">
      <alignment vertical="center"/>
    </xf>
    <xf numFmtId="0" fontId="29" fillId="4" borderId="10" xfId="0" applyFont="1" applyFill="1" applyBorder="1" applyAlignment="1">
      <alignment vertical="center" wrapText="1"/>
    </xf>
    <xf numFmtId="0" fontId="29" fillId="4" borderId="8" xfId="0" applyFont="1" applyFill="1" applyBorder="1" applyAlignment="1">
      <alignment vertical="center" wrapText="1"/>
    </xf>
    <xf numFmtId="0" fontId="29" fillId="4" borderId="20" xfId="0" applyFont="1" applyFill="1" applyBorder="1" applyAlignment="1">
      <alignment horizontal="center" vertical="center"/>
    </xf>
    <xf numFmtId="0" fontId="37" fillId="4" borderId="8" xfId="0" applyFont="1" applyFill="1" applyBorder="1" applyAlignment="1">
      <alignment vertical="center"/>
    </xf>
    <xf numFmtId="0" fontId="30" fillId="3" borderId="1" xfId="0" applyFont="1" applyFill="1" applyBorder="1" applyAlignment="1">
      <alignment horizontal="center" vertical="center" wrapText="1"/>
    </xf>
    <xf numFmtId="0" fontId="8" fillId="4" borderId="4" xfId="0" applyFont="1" applyFill="1" applyBorder="1" applyAlignment="1">
      <alignment vertical="center"/>
    </xf>
    <xf numFmtId="1" fontId="31" fillId="4" borderId="8" xfId="0" applyNumberFormat="1" applyFont="1" applyFill="1" applyBorder="1" applyAlignment="1">
      <alignment horizontal="center" vertical="center" wrapText="1"/>
    </xf>
    <xf numFmtId="0" fontId="0" fillId="4" borderId="8" xfId="0" applyFill="1" applyBorder="1"/>
    <xf numFmtId="0" fontId="42" fillId="4" borderId="0" xfId="0" applyFont="1" applyFill="1" applyAlignment="1">
      <alignment vertical="center"/>
    </xf>
    <xf numFmtId="0" fontId="18" fillId="4" borderId="0" xfId="0" applyFont="1" applyFill="1" applyBorder="1" applyAlignment="1">
      <alignment vertical="center"/>
    </xf>
    <xf numFmtId="0" fontId="43" fillId="4" borderId="0" xfId="0" applyFont="1" applyFill="1" applyAlignment="1">
      <alignment vertical="center"/>
    </xf>
    <xf numFmtId="0" fontId="47" fillId="4" borderId="14" xfId="0" applyFont="1" applyFill="1" applyBorder="1" applyAlignment="1">
      <alignment horizontal="center" vertical="center"/>
    </xf>
    <xf numFmtId="0" fontId="48" fillId="4" borderId="0" xfId="0" applyFont="1" applyFill="1"/>
    <xf numFmtId="0" fontId="42" fillId="4" borderId="0" xfId="0" applyFont="1" applyFill="1"/>
    <xf numFmtId="0" fontId="30" fillId="4" borderId="8"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29" fillId="8" borderId="8" xfId="0" applyFont="1" applyFill="1" applyBorder="1" applyAlignment="1">
      <alignment horizontal="center" vertical="center"/>
    </xf>
    <xf numFmtId="0" fontId="30" fillId="8" borderId="8" xfId="0" applyFont="1" applyFill="1" applyBorder="1" applyAlignment="1">
      <alignment horizontal="center" vertical="center" wrapText="1"/>
    </xf>
    <xf numFmtId="0" fontId="33" fillId="4" borderId="20" xfId="0" applyFont="1" applyFill="1" applyBorder="1" applyAlignment="1">
      <alignment horizontal="center"/>
    </xf>
    <xf numFmtId="0" fontId="28" fillId="4" borderId="0" xfId="0" applyFont="1" applyFill="1" applyBorder="1" applyAlignment="1">
      <alignment vertical="center"/>
    </xf>
    <xf numFmtId="0" fontId="46" fillId="4" borderId="3" xfId="0" applyFont="1" applyFill="1" applyBorder="1" applyAlignment="1">
      <alignment horizontal="center" vertical="center"/>
    </xf>
    <xf numFmtId="0" fontId="28" fillId="4" borderId="15" xfId="0" applyFont="1" applyFill="1" applyBorder="1" applyAlignment="1">
      <alignment vertical="center"/>
    </xf>
    <xf numFmtId="0" fontId="28" fillId="3" borderId="24" xfId="0" applyFont="1" applyFill="1" applyBorder="1" applyAlignment="1">
      <alignment horizontal="center" vertical="center" wrapText="1"/>
    </xf>
    <xf numFmtId="0" fontId="50" fillId="2" borderId="0" xfId="0" applyFont="1" applyFill="1" applyAlignment="1">
      <alignment horizontal="center" vertical="top" wrapText="1"/>
    </xf>
    <xf numFmtId="0" fontId="0" fillId="2" borderId="0" xfId="0" applyFill="1" applyAlignment="1">
      <alignment horizontal="center" vertical="top"/>
    </xf>
    <xf numFmtId="0" fontId="0" fillId="0" borderId="0" xfId="0" applyAlignment="1">
      <alignment vertical="top"/>
    </xf>
    <xf numFmtId="0" fontId="0" fillId="9" borderId="0" xfId="0" applyFill="1" applyAlignment="1">
      <alignment vertical="top" wrapText="1"/>
    </xf>
    <xf numFmtId="0" fontId="0" fillId="4" borderId="0" xfId="0" applyFill="1" applyAlignment="1">
      <alignment vertical="top" wrapText="1"/>
    </xf>
    <xf numFmtId="1" fontId="27" fillId="4" borderId="8" xfId="0" applyNumberFormat="1" applyFont="1" applyFill="1" applyBorder="1" applyAlignment="1">
      <alignment horizontal="center" vertical="center"/>
    </xf>
    <xf numFmtId="1" fontId="27" fillId="2" borderId="8" xfId="0" applyNumberFormat="1" applyFont="1" applyFill="1" applyBorder="1" applyAlignment="1">
      <alignment horizontal="center" vertical="center"/>
    </xf>
    <xf numFmtId="1" fontId="21" fillId="4" borderId="0" xfId="0" applyNumberFormat="1" applyFont="1" applyFill="1" applyBorder="1" applyAlignment="1">
      <alignment horizontal="center" vertical="center" wrapText="1"/>
    </xf>
    <xf numFmtId="0" fontId="53" fillId="4" borderId="8" xfId="0" applyFont="1" applyFill="1" applyBorder="1" applyAlignment="1">
      <alignment horizontal="center" vertical="center"/>
    </xf>
    <xf numFmtId="1" fontId="53" fillId="4" borderId="8" xfId="0" applyNumberFormat="1" applyFont="1" applyFill="1" applyBorder="1" applyAlignment="1">
      <alignment horizontal="center" vertical="center"/>
    </xf>
    <xf numFmtId="1" fontId="53" fillId="2" borderId="8" xfId="0" applyNumberFormat="1" applyFont="1" applyFill="1" applyBorder="1" applyAlignment="1">
      <alignment horizontal="center" vertical="center"/>
    </xf>
    <xf numFmtId="0" fontId="54" fillId="4" borderId="8" xfId="0" applyFont="1" applyFill="1" applyBorder="1" applyAlignment="1">
      <alignment horizontal="center" vertical="center" wrapText="1"/>
    </xf>
    <xf numFmtId="1" fontId="0" fillId="4" borderId="0" xfId="0" applyNumberFormat="1" applyFill="1"/>
    <xf numFmtId="1" fontId="33" fillId="4" borderId="8" xfId="0" applyNumberFormat="1" applyFont="1" applyFill="1" applyBorder="1" applyAlignment="1">
      <alignment horizontal="center" vertical="center"/>
    </xf>
    <xf numFmtId="1" fontId="47" fillId="4" borderId="8" xfId="0" applyNumberFormat="1" applyFont="1" applyFill="1" applyBorder="1" applyAlignment="1">
      <alignment horizontal="center" vertical="center"/>
    </xf>
    <xf numFmtId="1" fontId="31" fillId="0" borderId="8" xfId="0" applyNumberFormat="1" applyFont="1" applyFill="1" applyBorder="1" applyAlignment="1">
      <alignment horizontal="center" vertical="center" wrapText="1"/>
    </xf>
    <xf numFmtId="1" fontId="54" fillId="0" borderId="8" xfId="0" applyNumberFormat="1" applyFont="1" applyFill="1" applyBorder="1" applyAlignment="1">
      <alignment horizontal="center" vertical="center" wrapText="1"/>
    </xf>
    <xf numFmtId="0" fontId="0" fillId="0" borderId="0" xfId="0" applyFill="1"/>
    <xf numFmtId="2" fontId="27" fillId="4" borderId="8" xfId="0" applyNumberFormat="1" applyFont="1" applyFill="1" applyBorder="1" applyAlignment="1">
      <alignment horizontal="center" vertical="center"/>
    </xf>
    <xf numFmtId="0" fontId="38" fillId="4" borderId="7" xfId="0" applyFont="1" applyFill="1" applyBorder="1" applyAlignment="1">
      <alignment horizontal="center" vertical="center" wrapText="1"/>
    </xf>
    <xf numFmtId="0" fontId="38" fillId="7" borderId="13" xfId="0" applyFont="1" applyFill="1" applyBorder="1" applyAlignment="1">
      <alignment vertical="center" wrapText="1"/>
    </xf>
    <xf numFmtId="0" fontId="0" fillId="7" borderId="1" xfId="0" applyFill="1" applyBorder="1"/>
    <xf numFmtId="0" fontId="0" fillId="7" borderId="25" xfId="0" applyFill="1" applyBorder="1"/>
    <xf numFmtId="0" fontId="10" fillId="7" borderId="17" xfId="0" applyFont="1" applyFill="1" applyBorder="1" applyAlignment="1">
      <alignment horizontal="center" vertical="center"/>
    </xf>
    <xf numFmtId="0" fontId="10" fillId="7" borderId="13" xfId="0" applyFont="1" applyFill="1" applyBorder="1" applyAlignment="1">
      <alignment horizontal="center" vertical="center"/>
    </xf>
    <xf numFmtId="0" fontId="23" fillId="7" borderId="17" xfId="0" applyFont="1" applyFill="1" applyBorder="1" applyAlignment="1">
      <alignment wrapText="1"/>
    </xf>
    <xf numFmtId="0" fontId="36" fillId="2" borderId="0" xfId="0" applyFont="1" applyFill="1" applyAlignment="1">
      <alignment vertical="center"/>
    </xf>
    <xf numFmtId="0" fontId="8" fillId="2" borderId="0" xfId="0" applyFont="1" applyFill="1" applyAlignment="1">
      <alignment vertical="center"/>
    </xf>
    <xf numFmtId="0" fontId="16" fillId="4" borderId="26" xfId="0" applyFont="1" applyFill="1" applyBorder="1" applyAlignment="1">
      <alignment horizontal="center" vertical="center"/>
    </xf>
    <xf numFmtId="0" fontId="17" fillId="4" borderId="6" xfId="0" applyFont="1" applyFill="1" applyBorder="1" applyAlignment="1">
      <alignment horizontal="center" vertical="center"/>
    </xf>
    <xf numFmtId="0" fontId="12" fillId="5" borderId="19" xfId="0" applyFont="1" applyFill="1" applyBorder="1" applyAlignment="1">
      <alignment horizontal="center" vertical="center"/>
    </xf>
    <xf numFmtId="0" fontId="11" fillId="5" borderId="26" xfId="0" applyFont="1" applyFill="1" applyBorder="1" applyAlignment="1">
      <alignment horizontal="center" vertical="center"/>
    </xf>
    <xf numFmtId="0" fontId="10" fillId="4" borderId="3" xfId="0" applyFont="1" applyFill="1" applyBorder="1" applyAlignment="1">
      <alignment horizontal="center" vertical="center"/>
    </xf>
    <xf numFmtId="0" fontId="16" fillId="4" borderId="6" xfId="0" applyFont="1" applyFill="1" applyBorder="1" applyAlignment="1">
      <alignment horizontal="center" vertical="center"/>
    </xf>
    <xf numFmtId="0" fontId="0" fillId="4" borderId="26" xfId="0" applyFill="1" applyBorder="1" applyAlignment="1">
      <alignment vertical="center"/>
    </xf>
    <xf numFmtId="0" fontId="21" fillId="7" borderId="17" xfId="0" applyFont="1" applyFill="1" applyBorder="1" applyAlignment="1">
      <alignment horizontal="center" vertical="center" wrapText="1"/>
    </xf>
    <xf numFmtId="0" fontId="51" fillId="4" borderId="0" xfId="0" applyFont="1" applyFill="1"/>
    <xf numFmtId="0" fontId="8" fillId="4" borderId="0" xfId="0" applyFont="1" applyFill="1" applyAlignment="1">
      <alignment vertical="center"/>
    </xf>
    <xf numFmtId="0" fontId="0" fillId="4" borderId="0" xfId="0" applyFill="1" applyAlignment="1">
      <alignment vertical="top"/>
    </xf>
    <xf numFmtId="0" fontId="0" fillId="4" borderId="0" xfId="0" applyFill="1" applyAlignment="1">
      <alignment vertical="center" wrapText="1"/>
    </xf>
    <xf numFmtId="0" fontId="32" fillId="4" borderId="0" xfId="0" applyFont="1" applyFill="1" applyBorder="1" applyAlignment="1">
      <alignment horizontal="right" vertical="center" wrapText="1"/>
    </xf>
    <xf numFmtId="0" fontId="32" fillId="4" borderId="4" xfId="0" applyFont="1" applyFill="1" applyBorder="1" applyAlignment="1">
      <alignment horizontal="right" vertical="center" wrapText="1"/>
    </xf>
    <xf numFmtId="0" fontId="56" fillId="4" borderId="0" xfId="0" applyFont="1" applyFill="1" applyBorder="1" applyAlignment="1">
      <alignment horizontal="left" vertical="center" wrapText="1"/>
    </xf>
    <xf numFmtId="2" fontId="47" fillId="4" borderId="8" xfId="0" applyNumberFormat="1" applyFont="1" applyFill="1" applyBorder="1" applyAlignment="1">
      <alignment horizontal="center" vertical="center"/>
    </xf>
    <xf numFmtId="1" fontId="47" fillId="4" borderId="8" xfId="0" applyNumberFormat="1" applyFont="1" applyFill="1" applyBorder="1" applyAlignment="1">
      <alignment horizontal="center" vertical="center" wrapText="1"/>
    </xf>
    <xf numFmtId="2" fontId="48" fillId="4" borderId="8" xfId="0" applyNumberFormat="1" applyFont="1" applyFill="1" applyBorder="1" applyAlignment="1">
      <alignment horizontal="center" vertical="center"/>
    </xf>
    <xf numFmtId="0" fontId="55" fillId="4" borderId="0" xfId="0" applyFont="1" applyFill="1" applyBorder="1" applyAlignment="1">
      <alignment horizontal="left"/>
    </xf>
    <xf numFmtId="2" fontId="48" fillId="4" borderId="20" xfId="0" applyNumberFormat="1" applyFont="1" applyFill="1" applyBorder="1" applyAlignment="1">
      <alignment horizontal="center" vertical="center"/>
    </xf>
    <xf numFmtId="0" fontId="27" fillId="4" borderId="8" xfId="0" applyFont="1" applyFill="1" applyBorder="1" applyAlignment="1">
      <alignment horizontal="left" vertical="center"/>
    </xf>
    <xf numFmtId="0" fontId="27" fillId="4" borderId="20" xfId="0" applyFont="1" applyFill="1" applyBorder="1" applyAlignment="1">
      <alignment horizontal="left" vertical="center"/>
    </xf>
    <xf numFmtId="0" fontId="27" fillId="4" borderId="7" xfId="0" applyFont="1" applyFill="1" applyBorder="1" applyAlignment="1">
      <alignment horizontal="left" vertical="center"/>
    </xf>
    <xf numFmtId="2" fontId="48" fillId="4" borderId="7" xfId="0" applyNumberFormat="1" applyFont="1" applyFill="1" applyBorder="1" applyAlignment="1">
      <alignment horizontal="center" vertical="center"/>
    </xf>
    <xf numFmtId="0" fontId="14" fillId="4" borderId="27" xfId="0" applyFont="1" applyFill="1" applyBorder="1" applyAlignment="1">
      <alignment horizontal="left" vertical="center"/>
    </xf>
    <xf numFmtId="0" fontId="14" fillId="4" borderId="22" xfId="0" applyFont="1" applyFill="1" applyBorder="1" applyAlignment="1">
      <alignment horizontal="left" vertical="center"/>
    </xf>
    <xf numFmtId="2" fontId="32" fillId="4" borderId="8" xfId="0" applyNumberFormat="1" applyFont="1" applyFill="1" applyBorder="1" applyAlignment="1">
      <alignment horizontal="center" vertical="center"/>
    </xf>
    <xf numFmtId="0" fontId="33" fillId="4" borderId="8" xfId="0" applyFont="1" applyFill="1" applyBorder="1" applyAlignment="1">
      <alignment horizontal="center" vertical="center"/>
    </xf>
    <xf numFmtId="0" fontId="29" fillId="4" borderId="8" xfId="0" applyFont="1" applyFill="1" applyBorder="1" applyAlignment="1">
      <alignment horizontal="center" vertical="center"/>
    </xf>
    <xf numFmtId="1" fontId="57" fillId="4" borderId="0" xfId="0" applyNumberFormat="1" applyFont="1" applyFill="1" applyAlignment="1">
      <alignment horizontal="left"/>
    </xf>
    <xf numFmtId="9" fontId="27" fillId="4" borderId="8" xfId="20" applyFont="1" applyFill="1" applyBorder="1" applyAlignment="1">
      <alignment horizontal="center" vertical="center"/>
    </xf>
    <xf numFmtId="0" fontId="13" fillId="3" borderId="8" xfId="0" applyFont="1" applyFill="1" applyBorder="1" applyAlignment="1">
      <alignment horizontal="center" vertical="center" wrapText="1"/>
    </xf>
    <xf numFmtId="0" fontId="10" fillId="4" borderId="0" xfId="0" applyFont="1" applyFill="1" applyBorder="1" applyAlignment="1">
      <alignment horizontal="left" vertical="center"/>
    </xf>
    <xf numFmtId="0" fontId="10" fillId="4" borderId="12" xfId="0" applyFont="1" applyFill="1" applyBorder="1" applyAlignment="1">
      <alignment vertical="center"/>
    </xf>
    <xf numFmtId="0" fontId="8" fillId="4" borderId="10" xfId="0" applyFont="1" applyFill="1" applyBorder="1" applyAlignment="1">
      <alignment vertical="center"/>
    </xf>
    <xf numFmtId="0" fontId="8" fillId="8" borderId="8" xfId="0" applyFont="1" applyFill="1" applyBorder="1" applyAlignment="1">
      <alignment horizontal="center" vertical="center"/>
    </xf>
    <xf numFmtId="0" fontId="10" fillId="8" borderId="8" xfId="0" applyFont="1" applyFill="1" applyBorder="1" applyAlignment="1">
      <alignment horizontal="center" vertical="center" wrapText="1"/>
    </xf>
    <xf numFmtId="0" fontId="60" fillId="4" borderId="8" xfId="0" applyFont="1" applyFill="1" applyBorder="1"/>
    <xf numFmtId="0" fontId="60" fillId="4" borderId="8" xfId="0" applyFont="1" applyFill="1" applyBorder="1" applyAlignment="1">
      <alignment vertical="center"/>
    </xf>
    <xf numFmtId="0" fontId="60" fillId="0" borderId="8" xfId="0" applyFont="1" applyBorder="1" applyAlignment="1">
      <alignment vertical="center"/>
    </xf>
    <xf numFmtId="0" fontId="0" fillId="4" borderId="0" xfId="0" applyFill="1" applyAlignment="1">
      <alignment horizontal="left"/>
    </xf>
    <xf numFmtId="0" fontId="48" fillId="4" borderId="0" xfId="0" applyFont="1" applyFill="1" applyAlignment="1">
      <alignment horizontal="left"/>
    </xf>
    <xf numFmtId="0" fontId="33" fillId="4" borderId="14" xfId="0" applyFont="1" applyFill="1" applyBorder="1" applyAlignment="1">
      <alignment horizontal="center"/>
    </xf>
    <xf numFmtId="1" fontId="47" fillId="4" borderId="27" xfId="0" applyNumberFormat="1" applyFont="1" applyFill="1" applyBorder="1" applyAlignment="1">
      <alignment horizontal="center" vertical="center"/>
    </xf>
    <xf numFmtId="0" fontId="29" fillId="4" borderId="0" xfId="0" applyFont="1" applyFill="1" applyBorder="1" applyAlignment="1">
      <alignment horizontal="center" vertical="center"/>
    </xf>
    <xf numFmtId="0" fontId="47" fillId="4" borderId="0" xfId="0" applyFont="1" applyFill="1" applyBorder="1" applyAlignment="1">
      <alignment horizontal="center" vertical="center"/>
    </xf>
    <xf numFmtId="0" fontId="48" fillId="4" borderId="0" xfId="0" applyFont="1" applyFill="1" applyBorder="1"/>
    <xf numFmtId="0" fontId="33" fillId="4" borderId="31" xfId="0" applyFont="1" applyFill="1" applyBorder="1" applyAlignment="1">
      <alignment horizontal="center"/>
    </xf>
    <xf numFmtId="0" fontId="0" fillId="7" borderId="14" xfId="0" applyFill="1" applyBorder="1"/>
    <xf numFmtId="49" fontId="30" fillId="3" borderId="30" xfId="0" applyNumberFormat="1" applyFont="1" applyFill="1" applyBorder="1" applyAlignment="1">
      <alignment vertical="center" wrapText="1"/>
    </xf>
    <xf numFmtId="49" fontId="30" fillId="3" borderId="4" xfId="0" applyNumberFormat="1" applyFont="1" applyFill="1" applyBorder="1" applyAlignment="1">
      <alignment vertical="center" wrapText="1"/>
    </xf>
    <xf numFmtId="0" fontId="29" fillId="8" borderId="7" xfId="0" applyFont="1" applyFill="1" applyBorder="1" applyAlignment="1">
      <alignment horizontal="center" vertical="center"/>
    </xf>
    <xf numFmtId="0" fontId="29" fillId="8" borderId="8" xfId="0" applyFont="1" applyFill="1" applyBorder="1" applyAlignment="1">
      <alignment horizontal="center" vertical="center" wrapText="1"/>
    </xf>
    <xf numFmtId="0" fontId="48" fillId="8" borderId="20" xfId="0" applyFont="1" applyFill="1" applyBorder="1" applyAlignment="1">
      <alignment vertical="center"/>
    </xf>
    <xf numFmtId="0" fontId="35" fillId="4" borderId="0" xfId="0" applyFont="1" applyFill="1" applyBorder="1" applyAlignment="1">
      <alignment horizontal="center" vertical="center"/>
    </xf>
    <xf numFmtId="0" fontId="26" fillId="4" borderId="0" xfId="0" applyFont="1" applyFill="1" applyBorder="1" applyAlignment="1">
      <alignment vertical="center"/>
    </xf>
    <xf numFmtId="0" fontId="10" fillId="4" borderId="0" xfId="0" applyFont="1" applyFill="1" applyBorder="1" applyAlignment="1">
      <alignment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0" fillId="4" borderId="0" xfId="0" applyFill="1" applyBorder="1" applyAlignment="1">
      <alignment vertical="center" wrapText="1"/>
    </xf>
    <xf numFmtId="0" fontId="0" fillId="0" borderId="8" xfId="0" applyBorder="1" applyAlignment="1">
      <alignment horizontal="center" vertical="center" wrapText="1"/>
    </xf>
    <xf numFmtId="0" fontId="13" fillId="3" borderId="9" xfId="0" applyFont="1" applyFill="1" applyBorder="1" applyAlignment="1">
      <alignment horizontal="center" vertical="center" wrapText="1"/>
    </xf>
    <xf numFmtId="0" fontId="28" fillId="8" borderId="8" xfId="0" applyFont="1" applyFill="1" applyBorder="1" applyAlignment="1">
      <alignment horizontal="center" vertical="center"/>
    </xf>
    <xf numFmtId="0" fontId="28" fillId="8" borderId="8" xfId="0" applyFont="1" applyFill="1" applyBorder="1" applyAlignment="1">
      <alignment horizontal="center" vertical="center" wrapText="1"/>
    </xf>
    <xf numFmtId="0" fontId="28" fillId="8" borderId="12" xfId="0" applyFont="1" applyFill="1" applyBorder="1" applyAlignment="1">
      <alignment horizontal="center" vertical="center"/>
    </xf>
    <xf numFmtId="0" fontId="29" fillId="4" borderId="8" xfId="0" applyFont="1" applyFill="1" applyBorder="1"/>
    <xf numFmtId="0" fontId="29" fillId="4" borderId="12" xfId="0" applyFont="1" applyFill="1" applyBorder="1"/>
    <xf numFmtId="0" fontId="8" fillId="8" borderId="12" xfId="0" applyFont="1" applyFill="1" applyBorder="1" applyAlignment="1">
      <alignment horizontal="center" vertical="center"/>
    </xf>
    <xf numFmtId="49" fontId="28" fillId="4" borderId="10" xfId="0" applyNumberFormat="1" applyFont="1" applyFill="1" applyBorder="1" applyAlignment="1">
      <alignment vertical="center"/>
    </xf>
    <xf numFmtId="49" fontId="28" fillId="4" borderId="12" xfId="0" applyNumberFormat="1" applyFont="1" applyFill="1" applyBorder="1" applyAlignment="1">
      <alignment vertical="center"/>
    </xf>
    <xf numFmtId="49" fontId="28" fillId="4" borderId="8" xfId="0" applyNumberFormat="1" applyFont="1" applyFill="1" applyBorder="1" applyAlignment="1">
      <alignment vertical="center"/>
    </xf>
    <xf numFmtId="49" fontId="28" fillId="4" borderId="12" xfId="0" applyNumberFormat="1" applyFont="1" applyFill="1" applyBorder="1" applyAlignment="1">
      <alignment vertical="center" wrapText="1"/>
    </xf>
    <xf numFmtId="0" fontId="29" fillId="4" borderId="7" xfId="0" applyFont="1" applyFill="1" applyBorder="1" applyAlignment="1">
      <alignment horizontal="center" vertical="center"/>
    </xf>
    <xf numFmtId="0" fontId="29" fillId="4" borderId="8" xfId="0" applyFont="1" applyFill="1" applyBorder="1" applyAlignment="1">
      <alignment horizontal="center" vertical="center" wrapText="1"/>
    </xf>
    <xf numFmtId="0" fontId="48" fillId="4" borderId="20" xfId="0" applyFont="1" applyFill="1" applyBorder="1" applyAlignment="1">
      <alignment vertical="center"/>
    </xf>
    <xf numFmtId="0" fontId="28" fillId="4" borderId="8" xfId="0" applyFont="1" applyFill="1" applyBorder="1" applyAlignment="1">
      <alignment horizontal="center" vertical="center"/>
    </xf>
    <xf numFmtId="0" fontId="28" fillId="4" borderId="10" xfId="0" applyFont="1" applyFill="1" applyBorder="1" applyAlignment="1">
      <alignment horizontal="center" vertical="center"/>
    </xf>
    <xf numFmtId="0" fontId="28" fillId="4" borderId="16"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12" xfId="0" applyFont="1" applyFill="1" applyBorder="1" applyAlignment="1">
      <alignment horizontal="center" vertical="center"/>
    </xf>
    <xf numFmtId="2" fontId="33" fillId="4" borderId="22" xfId="0" applyNumberFormat="1" applyFont="1" applyFill="1" applyBorder="1" applyAlignment="1">
      <alignment horizontal="center"/>
    </xf>
    <xf numFmtId="2" fontId="30" fillId="4" borderId="22" xfId="0" applyNumberFormat="1" applyFont="1" applyFill="1" applyBorder="1" applyAlignment="1">
      <alignment horizontal="center"/>
    </xf>
    <xf numFmtId="1" fontId="33" fillId="4" borderId="27" xfId="0" applyNumberFormat="1" applyFont="1" applyFill="1" applyBorder="1" applyAlignment="1">
      <alignment horizontal="center" vertical="center"/>
    </xf>
    <xf numFmtId="1" fontId="30" fillId="4" borderId="27" xfId="0" applyNumberFormat="1" applyFont="1" applyFill="1" applyBorder="1" applyAlignment="1">
      <alignment horizontal="center" vertical="center"/>
    </xf>
    <xf numFmtId="0" fontId="13" fillId="4"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8" fillId="4" borderId="8" xfId="0" applyFont="1" applyFill="1" applyBorder="1" applyAlignment="1">
      <alignment horizontal="center" vertical="center"/>
    </xf>
    <xf numFmtId="0" fontId="59" fillId="4" borderId="8" xfId="0" applyFont="1" applyFill="1" applyBorder="1" applyAlignment="1">
      <alignment horizontal="center" vertical="center"/>
    </xf>
    <xf numFmtId="0" fontId="28" fillId="4" borderId="9" xfId="0" applyFont="1" applyFill="1" applyBorder="1" applyAlignment="1">
      <alignment horizontal="center" vertical="center" wrapText="1"/>
    </xf>
    <xf numFmtId="0" fontId="13" fillId="4" borderId="8" xfId="0" applyFont="1" applyFill="1" applyBorder="1" applyAlignment="1">
      <alignment horizontal="center" wrapText="1"/>
    </xf>
    <xf numFmtId="0" fontId="61" fillId="0" borderId="12" xfId="0" applyFont="1" applyBorder="1" applyAlignment="1">
      <alignment horizontal="center" vertical="center" wrapText="1"/>
    </xf>
    <xf numFmtId="0" fontId="21" fillId="7" borderId="1" xfId="0" applyFont="1" applyFill="1" applyBorder="1" applyAlignment="1">
      <alignment horizontal="center" vertical="center" wrapText="1"/>
    </xf>
    <xf numFmtId="0" fontId="35" fillId="4" borderId="0" xfId="0" applyFont="1" applyFill="1" applyAlignment="1">
      <alignment horizontal="center" vertical="center"/>
    </xf>
    <xf numFmtId="0" fontId="6" fillId="4" borderId="0" xfId="0" applyFont="1" applyFill="1"/>
    <xf numFmtId="0" fontId="6" fillId="4" borderId="0" xfId="0" applyFont="1" applyFill="1" applyBorder="1"/>
    <xf numFmtId="0" fontId="6" fillId="4" borderId="0" xfId="0" applyFont="1" applyFill="1" applyAlignment="1">
      <alignment vertical="center"/>
    </xf>
    <xf numFmtId="0" fontId="21" fillId="4" borderId="0" xfId="21" applyFont="1" applyFill="1"/>
    <xf numFmtId="0" fontId="42" fillId="4" borderId="0" xfId="21" applyFont="1" applyFill="1"/>
    <xf numFmtId="0" fontId="6" fillId="4" borderId="0" xfId="21" applyFill="1"/>
    <xf numFmtId="1" fontId="30" fillId="4" borderId="8" xfId="0" applyNumberFormat="1" applyFont="1" applyFill="1" applyBorder="1" applyAlignment="1">
      <alignment horizontal="center" vertical="center" wrapText="1"/>
    </xf>
    <xf numFmtId="0" fontId="29" fillId="5" borderId="7" xfId="0" applyFont="1" applyFill="1" applyBorder="1" applyAlignment="1">
      <alignment horizontal="center" vertical="center"/>
    </xf>
    <xf numFmtId="0" fontId="29" fillId="5" borderId="8" xfId="0" applyFont="1" applyFill="1" applyBorder="1" applyAlignment="1">
      <alignment horizontal="center" vertical="center" wrapText="1"/>
    </xf>
    <xf numFmtId="0" fontId="48" fillId="5" borderId="20" xfId="0" applyFont="1" applyFill="1" applyBorder="1" applyAlignment="1">
      <alignment vertical="center"/>
    </xf>
    <xf numFmtId="0" fontId="28" fillId="5" borderId="8" xfId="0" applyFont="1" applyFill="1" applyBorder="1" applyAlignment="1">
      <alignment horizontal="center" vertical="center"/>
    </xf>
    <xf numFmtId="0" fontId="28" fillId="5" borderId="8" xfId="0" applyFont="1" applyFill="1" applyBorder="1" applyAlignment="1">
      <alignment horizontal="center" vertical="center" wrapText="1"/>
    </xf>
    <xf numFmtId="0" fontId="28" fillId="5" borderId="12" xfId="0" applyFont="1" applyFill="1" applyBorder="1" applyAlignment="1">
      <alignment horizontal="center" vertical="center"/>
    </xf>
    <xf numFmtId="0" fontId="28" fillId="8" borderId="16" xfId="0" applyFont="1" applyFill="1" applyBorder="1" applyAlignment="1">
      <alignment horizontal="center" vertical="center" wrapText="1"/>
    </xf>
    <xf numFmtId="0" fontId="28" fillId="8" borderId="10" xfId="0" applyFont="1" applyFill="1" applyBorder="1" applyAlignment="1">
      <alignment horizontal="center" vertical="center"/>
    </xf>
    <xf numFmtId="0" fontId="28" fillId="5" borderId="16" xfId="0" applyFont="1" applyFill="1" applyBorder="1" applyAlignment="1">
      <alignment horizontal="center" vertical="center" wrapText="1"/>
    </xf>
    <xf numFmtId="0" fontId="28" fillId="5" borderId="10" xfId="0" applyFont="1" applyFill="1" applyBorder="1" applyAlignment="1">
      <alignment horizontal="center" vertical="center"/>
    </xf>
    <xf numFmtId="49" fontId="30" fillId="3" borderId="30" xfId="0" applyNumberFormat="1" applyFont="1" applyFill="1" applyBorder="1" applyAlignment="1">
      <alignment horizontal="center" vertical="center" wrapText="1"/>
    </xf>
    <xf numFmtId="49" fontId="30" fillId="3" borderId="4" xfId="0" applyNumberFormat="1" applyFont="1" applyFill="1" applyBorder="1" applyAlignment="1">
      <alignment horizontal="center" vertical="center" wrapText="1"/>
    </xf>
    <xf numFmtId="164" fontId="27" fillId="4" borderId="8" xfId="0" applyNumberFormat="1" applyFont="1" applyFill="1" applyBorder="1" applyAlignment="1">
      <alignment horizontal="center" vertical="center"/>
    </xf>
    <xf numFmtId="0" fontId="29" fillId="8" borderId="20" xfId="0" applyFont="1" applyFill="1" applyBorder="1" applyAlignment="1">
      <alignment horizontal="center" vertical="center"/>
    </xf>
    <xf numFmtId="0" fontId="29" fillId="8" borderId="12" xfId="0" applyFont="1" applyFill="1" applyBorder="1" applyAlignment="1">
      <alignment horizontal="center" vertical="center"/>
    </xf>
    <xf numFmtId="0" fontId="29" fillId="5" borderId="12"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5" borderId="8" xfId="0" applyFont="1" applyFill="1" applyBorder="1" applyAlignment="1">
      <alignment horizontal="center" vertical="center"/>
    </xf>
    <xf numFmtId="0" fontId="47" fillId="2" borderId="0" xfId="0" applyFont="1" applyFill="1" applyAlignment="1">
      <alignment vertical="center"/>
    </xf>
    <xf numFmtId="0" fontId="5" fillId="4" borderId="8"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28" fillId="5" borderId="12"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4" borderId="10" xfId="0" applyFont="1" applyFill="1" applyBorder="1" applyAlignment="1">
      <alignment vertical="center" wrapText="1"/>
    </xf>
    <xf numFmtId="0" fontId="41" fillId="2" borderId="0" xfId="0" applyFont="1" applyFill="1" applyAlignment="1">
      <alignment vertical="center"/>
    </xf>
    <xf numFmtId="0" fontId="0" fillId="4" borderId="8" xfId="0" applyFill="1" applyBorder="1" applyAlignment="1">
      <alignment horizontal="center" vertical="center" wrapText="1"/>
    </xf>
    <xf numFmtId="0" fontId="29" fillId="4" borderId="8" xfId="0" applyFont="1" applyFill="1" applyBorder="1" applyAlignment="1">
      <alignment wrapText="1"/>
    </xf>
    <xf numFmtId="0" fontId="13" fillId="3" borderId="1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28" fillId="4" borderId="10" xfId="0" applyFont="1" applyFill="1" applyBorder="1" applyAlignment="1">
      <alignment vertical="center"/>
    </xf>
    <xf numFmtId="0" fontId="3" fillId="0" borderId="8"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xf>
    <xf numFmtId="0" fontId="61" fillId="4" borderId="8"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61" fillId="0" borderId="8" xfId="0" applyFont="1" applyBorder="1" applyAlignment="1">
      <alignment horizontal="center" vertical="center" wrapText="1"/>
    </xf>
    <xf numFmtId="0" fontId="2" fillId="4" borderId="8" xfId="0" applyFont="1" applyFill="1" applyBorder="1" applyAlignment="1">
      <alignment horizontal="center" vertical="center" wrapText="1"/>
    </xf>
    <xf numFmtId="0" fontId="13" fillId="4" borderId="12" xfId="0" applyFont="1" applyFill="1" applyBorder="1" applyAlignment="1">
      <alignment horizontal="center" vertical="center"/>
    </xf>
    <xf numFmtId="0" fontId="32" fillId="4" borderId="0" xfId="0" applyFont="1" applyFill="1" applyBorder="1" applyAlignment="1">
      <alignment horizontal="left" vertical="center" wrapText="1"/>
    </xf>
    <xf numFmtId="0" fontId="32" fillId="4" borderId="0" xfId="0" applyFont="1" applyFill="1" applyBorder="1" applyAlignment="1">
      <alignment horizontal="center" vertical="center" wrapText="1"/>
    </xf>
    <xf numFmtId="0" fontId="0" fillId="10" borderId="8" xfId="0" applyFill="1" applyBorder="1" applyAlignment="1">
      <alignment horizontal="center" vertical="center"/>
    </xf>
    <xf numFmtId="2" fontId="47" fillId="4" borderId="7" xfId="0" applyNumberFormat="1" applyFont="1" applyFill="1" applyBorder="1" applyAlignment="1">
      <alignment horizontal="center" vertical="center"/>
    </xf>
    <xf numFmtId="0" fontId="33" fillId="4" borderId="0" xfId="0" applyFont="1" applyFill="1" applyBorder="1" applyAlignment="1">
      <alignment horizontal="center" vertical="center"/>
    </xf>
    <xf numFmtId="1" fontId="27" fillId="4" borderId="0" xfId="0" applyNumberFormat="1" applyFont="1" applyFill="1" applyBorder="1" applyAlignment="1">
      <alignment horizontal="center" vertical="center"/>
    </xf>
    <xf numFmtId="0" fontId="0" fillId="4" borderId="0" xfId="0" applyFill="1" applyBorder="1"/>
    <xf numFmtId="0" fontId="0" fillId="11" borderId="8" xfId="0" applyFill="1" applyBorder="1" applyAlignment="1">
      <alignment horizontal="center" vertical="center"/>
    </xf>
    <xf numFmtId="0" fontId="31" fillId="4" borderId="8" xfId="0" applyFont="1" applyFill="1" applyBorder="1" applyAlignment="1">
      <alignment horizontal="center" vertical="center"/>
    </xf>
    <xf numFmtId="1" fontId="31" fillId="4" borderId="8" xfId="0" applyNumberFormat="1" applyFont="1" applyFill="1" applyBorder="1" applyAlignment="1">
      <alignment horizontal="center" vertical="center"/>
    </xf>
    <xf numFmtId="165" fontId="31" fillId="4" borderId="8" xfId="20" applyNumberFormat="1" applyFont="1" applyFill="1" applyBorder="1" applyAlignment="1">
      <alignment horizontal="center" vertical="center"/>
    </xf>
    <xf numFmtId="9" fontId="31" fillId="4" borderId="8" xfId="20" applyFont="1" applyFill="1" applyBorder="1" applyAlignment="1">
      <alignment horizontal="center" vertical="center"/>
    </xf>
    <xf numFmtId="1" fontId="31" fillId="4" borderId="8" xfId="20" applyNumberFormat="1" applyFont="1" applyFill="1" applyBorder="1" applyAlignment="1">
      <alignment horizontal="center" vertical="center"/>
    </xf>
    <xf numFmtId="0" fontId="29" fillId="4" borderId="12" xfId="0" applyFont="1" applyFill="1" applyBorder="1" applyAlignment="1">
      <alignment horizontal="center" vertical="center"/>
    </xf>
    <xf numFmtId="0" fontId="28" fillId="8" borderId="9" xfId="0" applyFont="1" applyFill="1" applyBorder="1" applyAlignment="1">
      <alignment horizontal="center" vertical="center" wrapText="1"/>
    </xf>
    <xf numFmtId="0" fontId="35" fillId="4" borderId="0" xfId="0" applyFont="1" applyFill="1" applyAlignment="1">
      <alignment horizontal="center" vertical="center" wrapText="1"/>
    </xf>
    <xf numFmtId="0" fontId="35" fillId="4" borderId="4"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35" fillId="4" borderId="0" xfId="0" applyFont="1" applyFill="1" applyAlignment="1">
      <alignment horizontal="center" vertical="center"/>
    </xf>
    <xf numFmtId="0" fontId="35" fillId="4" borderId="4" xfId="0" applyFont="1" applyFill="1" applyBorder="1" applyAlignment="1">
      <alignment horizontal="center" vertical="center"/>
    </xf>
    <xf numFmtId="0" fontId="21" fillId="7" borderId="13"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0" fillId="4" borderId="0" xfId="0" applyFill="1" applyAlignment="1">
      <alignment horizontal="left" vertical="center" wrapText="1"/>
    </xf>
    <xf numFmtId="0" fontId="46" fillId="7" borderId="2" xfId="0" applyFont="1" applyFill="1" applyBorder="1" applyAlignment="1">
      <alignment horizontal="center" vertical="center"/>
    </xf>
    <xf numFmtId="0" fontId="46" fillId="7" borderId="21" xfId="0" applyFont="1" applyFill="1" applyBorder="1" applyAlignment="1">
      <alignment horizontal="center" vertical="center"/>
    </xf>
    <xf numFmtId="0" fontId="35" fillId="0" borderId="0"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Alignment="1">
      <alignment horizontal="center" vertical="center"/>
    </xf>
    <xf numFmtId="0" fontId="61" fillId="0" borderId="12" xfId="0" applyFont="1" applyBorder="1" applyAlignment="1">
      <alignment horizontal="center" vertical="center" wrapText="1"/>
    </xf>
    <xf numFmtId="0" fontId="61" fillId="0" borderId="32" xfId="0" applyFont="1" applyBorder="1" applyAlignment="1">
      <alignment horizontal="center" vertical="center" wrapText="1"/>
    </xf>
    <xf numFmtId="0" fontId="61" fillId="0" borderId="7" xfId="0" applyFont="1" applyBorder="1" applyAlignment="1">
      <alignment horizontal="center" vertical="center" wrapText="1"/>
    </xf>
    <xf numFmtId="0" fontId="14" fillId="2" borderId="3" xfId="0" applyFont="1" applyFill="1" applyBorder="1" applyAlignment="1">
      <alignment horizontal="center" vertical="center"/>
    </xf>
    <xf numFmtId="0" fontId="14" fillId="2" borderId="0" xfId="0" applyFont="1" applyFill="1" applyBorder="1" applyAlignment="1">
      <alignment horizontal="center" vertical="center"/>
    </xf>
    <xf numFmtId="0" fontId="32" fillId="4" borderId="0" xfId="0" applyFont="1" applyFill="1" applyBorder="1" applyAlignment="1">
      <alignment horizontal="left" vertical="center" wrapText="1"/>
    </xf>
    <xf numFmtId="0" fontId="30" fillId="3" borderId="28"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62" fillId="4" borderId="29" xfId="0" applyFont="1" applyFill="1" applyBorder="1" applyAlignment="1">
      <alignment horizontal="center" vertical="center"/>
    </xf>
    <xf numFmtId="0" fontId="62" fillId="4" borderId="32" xfId="0" applyFont="1" applyFill="1" applyBorder="1" applyAlignment="1">
      <alignment horizontal="center" vertical="center"/>
    </xf>
    <xf numFmtId="0" fontId="62" fillId="4" borderId="27" xfId="0" applyFont="1" applyFill="1" applyBorder="1" applyAlignment="1">
      <alignment horizontal="center" vertical="center"/>
    </xf>
    <xf numFmtId="49" fontId="30" fillId="3" borderId="30" xfId="0" applyNumberFormat="1" applyFont="1" applyFill="1" applyBorder="1" applyAlignment="1">
      <alignment horizontal="center" vertical="center" wrapText="1"/>
    </xf>
    <xf numFmtId="49" fontId="30" fillId="3" borderId="4" xfId="0" applyNumberFormat="1" applyFont="1" applyFill="1" applyBorder="1" applyAlignment="1">
      <alignment horizontal="center" vertical="center" wrapText="1"/>
    </xf>
    <xf numFmtId="49" fontId="30" fillId="3" borderId="5" xfId="0" applyNumberFormat="1" applyFont="1" applyFill="1" applyBorder="1" applyAlignment="1">
      <alignment horizontal="center" vertical="center"/>
    </xf>
    <xf numFmtId="49" fontId="30" fillId="3" borderId="23" xfId="0" applyNumberFormat="1" applyFont="1" applyFill="1" applyBorder="1" applyAlignment="1">
      <alignment horizontal="center" vertical="center"/>
    </xf>
    <xf numFmtId="0" fontId="5" fillId="0" borderId="1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7" xfId="0" applyFont="1" applyBorder="1" applyAlignment="1">
      <alignment horizontal="center" vertical="center" wrapText="1"/>
    </xf>
    <xf numFmtId="0" fontId="13" fillId="3" borderId="12"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7" xfId="0" applyFont="1" applyFill="1" applyBorder="1" applyAlignment="1">
      <alignment horizontal="center" vertical="center" wrapText="1"/>
    </xf>
  </cellXfs>
  <cellStyles count="2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19"/>
    <cellStyle name="Normal 2 2" xfId="21"/>
    <cellStyle name="Percent" xfId="20" builtinId="5"/>
  </cellStyles>
  <dxfs count="0"/>
  <tableStyles count="0" defaultTableStyle="TableStyleMedium9" defaultPivotStyle="PivotStyleMedium4"/>
  <colors>
    <mruColors>
      <color rgb="FFF4FDBB"/>
      <color rgb="FFFF00FF"/>
      <color rgb="FFECF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4.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5.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51</xdr:row>
      <xdr:rowOff>14043</xdr:rowOff>
    </xdr:from>
    <xdr:to>
      <xdr:col>1</xdr:col>
      <xdr:colOff>3770312</xdr:colOff>
      <xdr:row>55</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9559343"/>
          <a:ext cx="6437768" cy="14363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60</xdr:row>
      <xdr:rowOff>0</xdr:rowOff>
    </xdr:from>
    <xdr:to>
      <xdr:col>2</xdr:col>
      <xdr:colOff>340</xdr:colOff>
      <xdr:row>66</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26885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49</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25146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52</xdr:row>
      <xdr:rowOff>14043</xdr:rowOff>
    </xdr:from>
    <xdr:to>
      <xdr:col>1</xdr:col>
      <xdr:colOff>3770312</xdr:colOff>
      <xdr:row>56</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61</xdr:row>
      <xdr:rowOff>0</xdr:rowOff>
    </xdr:from>
    <xdr:to>
      <xdr:col>2</xdr:col>
      <xdr:colOff>340</xdr:colOff>
      <xdr:row>67</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43</xdr:row>
      <xdr:rowOff>0</xdr:rowOff>
    </xdr:from>
    <xdr:to>
      <xdr:col>1</xdr:col>
      <xdr:colOff>3751384</xdr:colOff>
      <xdr:row>50</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36</xdr:row>
      <xdr:rowOff>0</xdr:rowOff>
    </xdr:from>
    <xdr:to>
      <xdr:col>1</xdr:col>
      <xdr:colOff>3744057</xdr:colOff>
      <xdr:row>41</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31</xdr:row>
      <xdr:rowOff>12687</xdr:rowOff>
    </xdr:from>
    <xdr:to>
      <xdr:col>1</xdr:col>
      <xdr:colOff>3766038</xdr:colOff>
      <xdr:row>33</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52</xdr:row>
      <xdr:rowOff>14043</xdr:rowOff>
    </xdr:from>
    <xdr:to>
      <xdr:col>1</xdr:col>
      <xdr:colOff>3770312</xdr:colOff>
      <xdr:row>56</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61</xdr:row>
      <xdr:rowOff>0</xdr:rowOff>
    </xdr:from>
    <xdr:to>
      <xdr:col>2</xdr:col>
      <xdr:colOff>340</xdr:colOff>
      <xdr:row>67</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43</xdr:row>
      <xdr:rowOff>0</xdr:rowOff>
    </xdr:from>
    <xdr:to>
      <xdr:col>1</xdr:col>
      <xdr:colOff>3751384</xdr:colOff>
      <xdr:row>50</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36</xdr:row>
      <xdr:rowOff>0</xdr:rowOff>
    </xdr:from>
    <xdr:to>
      <xdr:col>1</xdr:col>
      <xdr:colOff>3744057</xdr:colOff>
      <xdr:row>41</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31</xdr:row>
      <xdr:rowOff>12687</xdr:rowOff>
    </xdr:from>
    <xdr:to>
      <xdr:col>1</xdr:col>
      <xdr:colOff>3766038</xdr:colOff>
      <xdr:row>33</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a16="http://schemas.microsoft.com/office/drawing/2014/main" xmlns=""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a16="http://schemas.microsoft.com/office/drawing/2014/main" xmlns=""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51</xdr:row>
      <xdr:rowOff>14043</xdr:rowOff>
    </xdr:from>
    <xdr:to>
      <xdr:col>1</xdr:col>
      <xdr:colOff>3770312</xdr:colOff>
      <xdr:row>55</xdr:row>
      <xdr:rowOff>269264</xdr:rowOff>
    </xdr:to>
    <xdr:sp macro="" textlink="">
      <xdr:nvSpPr>
        <xdr:cNvPr id="13" name="Flowchart: Decision 12">
          <a:extLst>
            <a:ext uri="{FF2B5EF4-FFF2-40B4-BE49-F238E27FC236}">
              <a16:creationId xmlns:a16="http://schemas.microsoft.com/office/drawing/2014/main" xmlns=""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60</xdr:row>
      <xdr:rowOff>0</xdr:rowOff>
    </xdr:from>
    <xdr:to>
      <xdr:col>2</xdr:col>
      <xdr:colOff>340</xdr:colOff>
      <xdr:row>66</xdr:row>
      <xdr:rowOff>3402</xdr:rowOff>
    </xdr:to>
    <xdr:sp macro="" textlink="">
      <xdr:nvSpPr>
        <xdr:cNvPr id="14" name="Flowchart: Decision 13">
          <a:extLst>
            <a:ext uri="{FF2B5EF4-FFF2-40B4-BE49-F238E27FC236}">
              <a16:creationId xmlns:a16="http://schemas.microsoft.com/office/drawing/2014/main" xmlns=""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49</xdr:row>
      <xdr:rowOff>0</xdr:rowOff>
    </xdr:to>
    <xdr:sp macro="" textlink="">
      <xdr:nvSpPr>
        <xdr:cNvPr id="15" name="Flowchart: Decision 14">
          <a:extLst>
            <a:ext uri="{FF2B5EF4-FFF2-40B4-BE49-F238E27FC236}">
              <a16:creationId xmlns:a16="http://schemas.microsoft.com/office/drawing/2014/main" xmlns=""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a16="http://schemas.microsoft.com/office/drawing/2014/main" xmlns=""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D90"/>
  <sheetViews>
    <sheetView zoomScale="90" zoomScaleNormal="90" workbookViewId="0">
      <selection activeCell="A2" sqref="A1:A8"/>
    </sheetView>
  </sheetViews>
  <sheetFormatPr defaultRowHeight="15.75" x14ac:dyDescent="0.25"/>
  <cols>
    <col min="1" max="1" width="162.25" style="84" customWidth="1"/>
  </cols>
  <sheetData>
    <row r="1" spans="1:56" s="118" customFormat="1" ht="36" x14ac:dyDescent="0.5">
      <c r="A1" s="82" t="s">
        <v>35</v>
      </c>
    </row>
    <row r="2" spans="1:56" s="1" customFormat="1" x14ac:dyDescent="0.25">
      <c r="A2" s="83" t="s">
        <v>114</v>
      </c>
    </row>
    <row r="3" spans="1:56" s="1" customFormat="1" ht="204.75" x14ac:dyDescent="0.25">
      <c r="A3" s="86" t="s">
        <v>77</v>
      </c>
    </row>
    <row r="4" spans="1:56" s="1" customFormat="1" ht="189" x14ac:dyDescent="0.25">
      <c r="A4" s="86" t="s">
        <v>115</v>
      </c>
    </row>
    <row r="5" spans="1:56" s="1" customFormat="1" ht="252" x14ac:dyDescent="0.25">
      <c r="A5" s="121" t="s">
        <v>74</v>
      </c>
    </row>
    <row r="6" spans="1:56" s="1" customFormat="1" ht="60.75" customHeight="1" x14ac:dyDescent="0.25">
      <c r="A6" s="121" t="s">
        <v>116</v>
      </c>
    </row>
    <row r="7" spans="1:56" s="1" customFormat="1" ht="141.75" x14ac:dyDescent="0.25">
      <c r="A7" s="86" t="s">
        <v>75</v>
      </c>
    </row>
    <row r="8" spans="1:56" ht="180.75" customHeight="1" x14ac:dyDescent="0.25">
      <c r="A8" s="85" t="s">
        <v>76</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s="1" customFormat="1" x14ac:dyDescent="0.25">
      <c r="A9" s="120"/>
    </row>
    <row r="10" spans="1:56" s="1" customFormat="1" x14ac:dyDescent="0.25">
      <c r="A10" s="120"/>
    </row>
    <row r="11" spans="1:56" s="1" customFormat="1" x14ac:dyDescent="0.25">
      <c r="A11" s="120"/>
    </row>
    <row r="12" spans="1:56" s="1" customFormat="1" x14ac:dyDescent="0.25">
      <c r="A12" s="120"/>
    </row>
    <row r="13" spans="1:56" s="1" customFormat="1" x14ac:dyDescent="0.25">
      <c r="A13" s="120"/>
    </row>
    <row r="14" spans="1:56" s="1" customFormat="1" x14ac:dyDescent="0.25">
      <c r="A14" s="120"/>
    </row>
    <row r="15" spans="1:56" s="1" customFormat="1" x14ac:dyDescent="0.25">
      <c r="A15" s="120"/>
    </row>
    <row r="16" spans="1:56"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row r="24" spans="1:1" s="1" customFormat="1" x14ac:dyDescent="0.25">
      <c r="A24" s="120"/>
    </row>
    <row r="25" spans="1:1" s="1" customFormat="1" x14ac:dyDescent="0.25">
      <c r="A25" s="120"/>
    </row>
    <row r="26" spans="1:1" s="1" customFormat="1" x14ac:dyDescent="0.25">
      <c r="A26" s="120"/>
    </row>
    <row r="27" spans="1:1" s="1" customFormat="1" x14ac:dyDescent="0.25">
      <c r="A27" s="120"/>
    </row>
    <row r="28" spans="1:1" s="1" customFormat="1" x14ac:dyDescent="0.25">
      <c r="A28" s="120"/>
    </row>
    <row r="29" spans="1:1" s="1" customFormat="1" x14ac:dyDescent="0.25">
      <c r="A29" s="120"/>
    </row>
    <row r="30" spans="1:1" s="1" customFormat="1" x14ac:dyDescent="0.25">
      <c r="A30" s="120"/>
    </row>
    <row r="31" spans="1:1" s="1" customFormat="1" x14ac:dyDescent="0.25">
      <c r="A31" s="120"/>
    </row>
    <row r="32" spans="1:1" s="1" customFormat="1" x14ac:dyDescent="0.25">
      <c r="A32" s="120"/>
    </row>
    <row r="33" spans="1:1" s="1" customFormat="1" x14ac:dyDescent="0.25">
      <c r="A33" s="120"/>
    </row>
    <row r="34" spans="1:1" s="1" customFormat="1" x14ac:dyDescent="0.25">
      <c r="A34" s="120"/>
    </row>
    <row r="35" spans="1:1" s="1" customFormat="1" x14ac:dyDescent="0.25">
      <c r="A35" s="120"/>
    </row>
    <row r="36" spans="1:1" s="1" customFormat="1" x14ac:dyDescent="0.25">
      <c r="A36" s="120"/>
    </row>
    <row r="37" spans="1:1" s="1" customFormat="1" x14ac:dyDescent="0.25">
      <c r="A37" s="120"/>
    </row>
    <row r="38" spans="1:1" s="1" customFormat="1" x14ac:dyDescent="0.25">
      <c r="A38" s="120"/>
    </row>
    <row r="39" spans="1:1" s="1" customFormat="1" x14ac:dyDescent="0.25">
      <c r="A39" s="120"/>
    </row>
    <row r="40" spans="1:1" s="1" customFormat="1" x14ac:dyDescent="0.25">
      <c r="A40" s="120"/>
    </row>
    <row r="41" spans="1:1" s="1" customFormat="1" x14ac:dyDescent="0.25">
      <c r="A41" s="120"/>
    </row>
    <row r="42" spans="1:1" s="1" customFormat="1" x14ac:dyDescent="0.25">
      <c r="A42" s="120"/>
    </row>
    <row r="43" spans="1:1" s="1" customFormat="1" x14ac:dyDescent="0.25">
      <c r="A43" s="120"/>
    </row>
    <row r="44" spans="1:1" s="1" customFormat="1" x14ac:dyDescent="0.25">
      <c r="A44" s="120"/>
    </row>
    <row r="45" spans="1:1" s="1" customFormat="1" x14ac:dyDescent="0.25">
      <c r="A45" s="120"/>
    </row>
    <row r="46" spans="1:1" s="1" customFormat="1" x14ac:dyDescent="0.25">
      <c r="A46" s="120"/>
    </row>
    <row r="47" spans="1:1" s="1" customFormat="1" x14ac:dyDescent="0.25">
      <c r="A47" s="120"/>
    </row>
    <row r="48" spans="1:1" s="1" customFormat="1" x14ac:dyDescent="0.25">
      <c r="A48" s="120"/>
    </row>
    <row r="49" spans="1:1" s="1" customFormat="1" x14ac:dyDescent="0.25">
      <c r="A49" s="120"/>
    </row>
    <row r="50" spans="1:1" s="1" customFormat="1" x14ac:dyDescent="0.25">
      <c r="A50" s="120"/>
    </row>
    <row r="51" spans="1:1" s="1" customFormat="1" x14ac:dyDescent="0.25">
      <c r="A51" s="120"/>
    </row>
    <row r="52" spans="1:1" s="1" customFormat="1" x14ac:dyDescent="0.25">
      <c r="A52" s="120"/>
    </row>
    <row r="53" spans="1:1" s="1" customFormat="1" x14ac:dyDescent="0.25">
      <c r="A53" s="120"/>
    </row>
    <row r="54" spans="1:1" s="1" customFormat="1" x14ac:dyDescent="0.25">
      <c r="A54" s="120"/>
    </row>
    <row r="55" spans="1:1" s="1" customFormat="1" x14ac:dyDescent="0.25">
      <c r="A55" s="120"/>
    </row>
    <row r="56" spans="1:1" s="1" customFormat="1" x14ac:dyDescent="0.25">
      <c r="A56" s="120"/>
    </row>
    <row r="57" spans="1:1" s="1" customFormat="1" x14ac:dyDescent="0.25">
      <c r="A57" s="120"/>
    </row>
    <row r="58" spans="1:1" s="1" customFormat="1" x14ac:dyDescent="0.25">
      <c r="A58" s="120"/>
    </row>
    <row r="59" spans="1:1" s="1" customFormat="1" x14ac:dyDescent="0.25">
      <c r="A59" s="120"/>
    </row>
    <row r="60" spans="1:1" s="1" customFormat="1" x14ac:dyDescent="0.25">
      <c r="A60" s="120"/>
    </row>
    <row r="61" spans="1:1" s="1" customFormat="1" x14ac:dyDescent="0.25">
      <c r="A61" s="120"/>
    </row>
    <row r="62" spans="1:1" s="1" customFormat="1" x14ac:dyDescent="0.25">
      <c r="A62" s="120"/>
    </row>
    <row r="63" spans="1:1" s="1" customFormat="1" x14ac:dyDescent="0.25">
      <c r="A63" s="120"/>
    </row>
    <row r="64" spans="1:1" s="1" customFormat="1" x14ac:dyDescent="0.25">
      <c r="A64" s="120"/>
    </row>
    <row r="65" spans="1:1" s="1" customFormat="1" x14ac:dyDescent="0.25">
      <c r="A65" s="120"/>
    </row>
    <row r="66" spans="1:1" s="1" customFormat="1" x14ac:dyDescent="0.25">
      <c r="A66" s="120"/>
    </row>
    <row r="67" spans="1:1" s="1" customFormat="1" x14ac:dyDescent="0.25">
      <c r="A67" s="120"/>
    </row>
    <row r="68" spans="1:1" s="1" customFormat="1" x14ac:dyDescent="0.25">
      <c r="A68" s="120"/>
    </row>
    <row r="69" spans="1:1" s="1" customFormat="1" x14ac:dyDescent="0.25">
      <c r="A69" s="120"/>
    </row>
    <row r="70" spans="1:1" s="1" customFormat="1" x14ac:dyDescent="0.25">
      <c r="A70" s="120"/>
    </row>
    <row r="71" spans="1:1" s="1" customFormat="1" x14ac:dyDescent="0.25">
      <c r="A71" s="120"/>
    </row>
    <row r="72" spans="1:1" s="1" customFormat="1" x14ac:dyDescent="0.25">
      <c r="A72" s="120"/>
    </row>
    <row r="73" spans="1:1" s="1" customFormat="1" x14ac:dyDescent="0.25">
      <c r="A73" s="120"/>
    </row>
    <row r="74" spans="1:1" s="1" customFormat="1" x14ac:dyDescent="0.25">
      <c r="A74" s="120"/>
    </row>
    <row r="75" spans="1:1" s="1" customFormat="1" x14ac:dyDescent="0.25">
      <c r="A75" s="120"/>
    </row>
    <row r="76" spans="1:1" s="1" customFormat="1" x14ac:dyDescent="0.25">
      <c r="A76" s="120"/>
    </row>
    <row r="77" spans="1:1" s="1" customFormat="1" x14ac:dyDescent="0.25">
      <c r="A77" s="120"/>
    </row>
    <row r="78" spans="1:1" s="1" customFormat="1" x14ac:dyDescent="0.25">
      <c r="A78" s="120"/>
    </row>
    <row r="79" spans="1:1" s="1" customFormat="1" x14ac:dyDescent="0.25">
      <c r="A79" s="120"/>
    </row>
    <row r="80" spans="1:1" s="1" customFormat="1" x14ac:dyDescent="0.25">
      <c r="A80" s="120"/>
    </row>
    <row r="81" spans="1:1" s="1" customFormat="1" x14ac:dyDescent="0.25">
      <c r="A81" s="120"/>
    </row>
    <row r="82" spans="1:1" s="1" customFormat="1" x14ac:dyDescent="0.25">
      <c r="A82" s="120"/>
    </row>
    <row r="83" spans="1:1" s="1" customFormat="1" x14ac:dyDescent="0.25">
      <c r="A83" s="120"/>
    </row>
    <row r="84" spans="1:1" s="1" customFormat="1" x14ac:dyDescent="0.25">
      <c r="A84" s="120"/>
    </row>
    <row r="85" spans="1:1" s="1" customFormat="1" x14ac:dyDescent="0.25">
      <c r="A85" s="120"/>
    </row>
    <row r="86" spans="1:1" s="1" customFormat="1" x14ac:dyDescent="0.25">
      <c r="A86" s="120"/>
    </row>
    <row r="87" spans="1:1" s="1" customFormat="1" x14ac:dyDescent="0.25">
      <c r="A87" s="120"/>
    </row>
    <row r="88" spans="1:1" s="1" customFormat="1" x14ac:dyDescent="0.25">
      <c r="A88" s="120"/>
    </row>
    <row r="89" spans="1:1" s="1" customFormat="1" x14ac:dyDescent="0.25">
      <c r="A89" s="120"/>
    </row>
    <row r="90" spans="1:1" s="1" customFormat="1" x14ac:dyDescent="0.25">
      <c r="A90" s="12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3"/>
  <sheetViews>
    <sheetView zoomScaleNormal="100" workbookViewId="0">
      <selection activeCell="A4" sqref="A4"/>
    </sheetView>
  </sheetViews>
  <sheetFormatPr defaultRowHeight="15.75" x14ac:dyDescent="0.25"/>
  <cols>
    <col min="1" max="1" width="162.25" style="84" customWidth="1"/>
  </cols>
  <sheetData>
    <row r="1" spans="1:1" s="118" customFormat="1" ht="36" x14ac:dyDescent="0.5">
      <c r="A1" s="82" t="s">
        <v>35</v>
      </c>
    </row>
    <row r="2" spans="1:1" s="1" customFormat="1" x14ac:dyDescent="0.25">
      <c r="A2" s="83" t="s">
        <v>114</v>
      </c>
    </row>
    <row r="3" spans="1:1" s="1" customFormat="1" ht="31.5" x14ac:dyDescent="0.25">
      <c r="A3" s="86" t="s">
        <v>42</v>
      </c>
    </row>
    <row r="4" spans="1:1" s="1" customFormat="1" ht="409.5" x14ac:dyDescent="0.25">
      <c r="A4" s="86" t="s">
        <v>258</v>
      </c>
    </row>
    <row r="5" spans="1:1" s="1" customFormat="1" ht="78.75" x14ac:dyDescent="0.25">
      <c r="A5" s="86" t="s">
        <v>117</v>
      </c>
    </row>
    <row r="6" spans="1:1" s="1" customFormat="1" x14ac:dyDescent="0.25">
      <c r="A6" s="120"/>
    </row>
    <row r="7" spans="1:1" s="1" customFormat="1" x14ac:dyDescent="0.25">
      <c r="A7" s="120"/>
    </row>
    <row r="8" spans="1:1" s="1" customFormat="1" x14ac:dyDescent="0.25">
      <c r="A8" s="120"/>
    </row>
    <row r="9" spans="1:1" s="1" customFormat="1" x14ac:dyDescent="0.25">
      <c r="A9" s="120"/>
    </row>
    <row r="10" spans="1:1" s="1" customFormat="1" x14ac:dyDescent="0.25">
      <c r="A10" s="120"/>
    </row>
    <row r="11" spans="1:1" s="1" customFormat="1" x14ac:dyDescent="0.25">
      <c r="A11" s="120"/>
    </row>
    <row r="12" spans="1:1" s="1" customFormat="1" x14ac:dyDescent="0.25">
      <c r="A12" s="120"/>
    </row>
    <row r="13" spans="1:1" s="1" customFormat="1" x14ac:dyDescent="0.25">
      <c r="A13" s="120"/>
    </row>
    <row r="14" spans="1:1" s="1" customFormat="1" x14ac:dyDescent="0.25">
      <c r="A14" s="120"/>
    </row>
    <row r="15" spans="1:1" s="1" customFormat="1" x14ac:dyDescent="0.25">
      <c r="A15" s="120"/>
    </row>
    <row r="16" spans="1:1"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T82"/>
  <sheetViews>
    <sheetView zoomScale="60" zoomScaleNormal="60" workbookViewId="0">
      <pane xSplit="2" ySplit="2" topLeftCell="C3" activePane="bottomRight" state="frozen"/>
      <selection pane="topRight" activeCell="C1" sqref="C1"/>
      <selection pane="bottomLeft" activeCell="A3" sqref="A3"/>
      <selection pane="bottomRight" activeCell="A15" sqref="A15:XFD17"/>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80</v>
      </c>
      <c r="B1" s="108"/>
      <c r="C1" s="108"/>
      <c r="D1" s="109"/>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83"/>
      <c r="E3" s="283"/>
      <c r="F3" s="283"/>
      <c r="G3" s="283"/>
      <c r="H3" s="283"/>
      <c r="I3" s="283"/>
      <c r="J3" s="283"/>
      <c r="K3" s="283"/>
      <c r="L3" s="283"/>
    </row>
    <row r="4" spans="1:28" s="1" customFormat="1" ht="26.25" x14ac:dyDescent="0.25">
      <c r="A4" s="285" t="s">
        <v>262</v>
      </c>
      <c r="B4" s="285"/>
      <c r="C4" s="137">
        <v>1961</v>
      </c>
      <c r="D4" s="284"/>
      <c r="E4" s="284"/>
      <c r="F4" s="284"/>
      <c r="G4" s="284"/>
      <c r="H4" s="284"/>
      <c r="I4" s="284"/>
      <c r="J4" s="284"/>
      <c r="K4" s="284"/>
      <c r="L4" s="284"/>
    </row>
    <row r="5" spans="1:28" s="1" customFormat="1" ht="26.25" x14ac:dyDescent="0.25">
      <c r="A5" s="285" t="s">
        <v>263</v>
      </c>
      <c r="B5" s="285"/>
      <c r="C5" s="209">
        <f>C4*1.2</f>
        <v>2353.1999999999998</v>
      </c>
      <c r="D5" s="284"/>
      <c r="E5" s="284"/>
      <c r="F5" s="284"/>
      <c r="G5" s="284"/>
      <c r="H5" s="284"/>
      <c r="I5" s="284"/>
      <c r="J5" s="284"/>
      <c r="K5" s="284"/>
      <c r="L5" s="284"/>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264</v>
      </c>
      <c r="C7" s="73"/>
      <c r="D7" s="87">
        <f>(D8/$C$4)*100</f>
        <v>4.2835288118306991</v>
      </c>
      <c r="E7" s="87">
        <f t="shared" ref="E7:I7" si="0">(E8/$C$4)*100</f>
        <v>83.987761346251915</v>
      </c>
      <c r="F7" s="87">
        <f t="shared" si="0"/>
        <v>0</v>
      </c>
      <c r="G7" s="87">
        <f>(G8/$C$4)*100</f>
        <v>2.498725140234574</v>
      </c>
      <c r="H7" s="87">
        <f>(H8/$C$4)*100</f>
        <v>9.2299847016828149</v>
      </c>
      <c r="I7" s="87">
        <f t="shared" si="0"/>
        <v>0</v>
      </c>
      <c r="J7" s="90">
        <v>16.899999999999999</v>
      </c>
      <c r="K7" s="90">
        <v>79.599999999999994</v>
      </c>
      <c r="L7" s="90">
        <v>3.5</v>
      </c>
      <c r="M7" s="71"/>
    </row>
    <row r="8" spans="1:28" s="1" customFormat="1" ht="26.25" customHeight="1" x14ac:dyDescent="0.25">
      <c r="A8" s="128"/>
      <c r="B8" s="123" t="s">
        <v>265</v>
      </c>
      <c r="C8" s="73"/>
      <c r="D8" s="87">
        <v>84</v>
      </c>
      <c r="E8" s="87">
        <v>1647</v>
      </c>
      <c r="F8" s="87">
        <v>0</v>
      </c>
      <c r="G8" s="87">
        <v>49</v>
      </c>
      <c r="H8" s="87">
        <v>181</v>
      </c>
      <c r="I8" s="87">
        <v>0</v>
      </c>
      <c r="J8" s="91">
        <f>($H$8/100)*J7</f>
        <v>30.588999999999999</v>
      </c>
      <c r="K8" s="91">
        <f>($H$8/100)*K7</f>
        <v>144.07599999999999</v>
      </c>
      <c r="L8" s="91">
        <f>($H$8/100)*L7</f>
        <v>6.335</v>
      </c>
      <c r="M8" s="94"/>
    </row>
    <row r="9" spans="1:28" s="1" customFormat="1" ht="26.25" customHeight="1" x14ac:dyDescent="0.25">
      <c r="A9" s="124" t="s">
        <v>48</v>
      </c>
      <c r="B9" s="122" t="s">
        <v>47</v>
      </c>
      <c r="C9" s="73"/>
      <c r="D9" s="87">
        <v>84.35</v>
      </c>
      <c r="E9" s="87">
        <v>1803.8140000000001</v>
      </c>
      <c r="F9" s="87">
        <v>0</v>
      </c>
      <c r="G9" s="87">
        <v>51.494999999999997</v>
      </c>
      <c r="H9" s="87">
        <v>186.791</v>
      </c>
      <c r="I9" s="87">
        <v>0</v>
      </c>
      <c r="J9" s="91"/>
      <c r="K9" s="91"/>
      <c r="L9" s="91"/>
      <c r="M9" s="139">
        <f>SUM(D9:I9)</f>
        <v>2126.4499999999998</v>
      </c>
    </row>
    <row r="10" spans="1:28" s="1" customFormat="1" ht="26.25" customHeight="1" x14ac:dyDescent="0.25">
      <c r="A10" s="128"/>
      <c r="B10" s="123" t="s">
        <v>266</v>
      </c>
      <c r="C10" s="73"/>
      <c r="D10" s="88">
        <f>($C$5/100)*D7</f>
        <v>100.8</v>
      </c>
      <c r="E10" s="88">
        <f t="shared" ref="E10:I10" si="1">($C$5/100)*E7</f>
        <v>1976.3999999999999</v>
      </c>
      <c r="F10" s="88">
        <f t="shared" si="1"/>
        <v>0</v>
      </c>
      <c r="G10" s="88">
        <f>($C$5/100)*G7</f>
        <v>58.79999999999999</v>
      </c>
      <c r="H10" s="88">
        <f>($C$5/100)*H7</f>
        <v>217.19999999999996</v>
      </c>
      <c r="I10" s="88">
        <f t="shared" si="1"/>
        <v>0</v>
      </c>
      <c r="J10" s="92">
        <f>($H$10/100)*J7</f>
        <v>36.706799999999994</v>
      </c>
      <c r="K10" s="92">
        <f>($H$10/100)*K7</f>
        <v>172.89119999999997</v>
      </c>
      <c r="L10" s="92">
        <f>($H$10/100)*L7</f>
        <v>7.6019999999999985</v>
      </c>
      <c r="M10" s="94"/>
    </row>
    <row r="11" spans="1:28" s="1" customFormat="1" ht="26.25" customHeight="1" x14ac:dyDescent="0.25">
      <c r="A11" s="124" t="s">
        <v>49</v>
      </c>
      <c r="B11" s="122" t="s">
        <v>267</v>
      </c>
      <c r="C11" s="73"/>
      <c r="D11" s="87">
        <v>37.5</v>
      </c>
      <c r="E11" s="87">
        <v>272.5</v>
      </c>
      <c r="F11" s="65">
        <v>0</v>
      </c>
      <c r="G11" s="65">
        <v>36</v>
      </c>
      <c r="H11" s="87">
        <v>101.47</v>
      </c>
      <c r="I11" s="87">
        <v>0</v>
      </c>
      <c r="J11" s="90">
        <v>5</v>
      </c>
      <c r="K11" s="93">
        <v>5026</v>
      </c>
      <c r="L11" s="90">
        <v>2</v>
      </c>
      <c r="M11" s="94"/>
    </row>
    <row r="12" spans="1:28" s="1" customFormat="1" ht="26.25" customHeight="1" x14ac:dyDescent="0.25">
      <c r="A12" s="124"/>
      <c r="B12" s="122" t="s">
        <v>268</v>
      </c>
      <c r="C12" s="73"/>
      <c r="D12" s="222">
        <v>0.04</v>
      </c>
      <c r="E12" s="87">
        <v>1.33</v>
      </c>
      <c r="F12" s="65">
        <v>0</v>
      </c>
      <c r="G12" s="65">
        <v>0.11</v>
      </c>
      <c r="H12" s="87">
        <v>76.56</v>
      </c>
      <c r="I12" s="87">
        <v>0</v>
      </c>
      <c r="J12" s="90"/>
      <c r="K12" s="93"/>
      <c r="L12" s="90"/>
      <c r="M12" s="94"/>
    </row>
    <row r="13" spans="1:28" s="1" customFormat="1" ht="26.25" customHeight="1" x14ac:dyDescent="0.25">
      <c r="B13" s="122" t="s">
        <v>269</v>
      </c>
      <c r="C13" s="73"/>
      <c r="D13" s="261">
        <f>D12/D14</f>
        <v>1.0655301012253598E-3</v>
      </c>
      <c r="E13" s="262">
        <f>E12/E14</f>
        <v>4.8570280831172633E-3</v>
      </c>
      <c r="F13" s="263">
        <v>0</v>
      </c>
      <c r="G13" s="263">
        <f t="shared" ref="G13" si="2">G12/G14</f>
        <v>3.0462475768485184E-3</v>
      </c>
      <c r="H13" s="262">
        <f>H12/H14</f>
        <v>0.43003988091894624</v>
      </c>
      <c r="I13" s="263">
        <v>0</v>
      </c>
      <c r="J13" s="90">
        <v>30.61</v>
      </c>
      <c r="K13" s="93">
        <v>33.07</v>
      </c>
      <c r="L13" s="90">
        <v>455.3</v>
      </c>
      <c r="M13" s="94"/>
    </row>
    <row r="14" spans="1:28" s="1" customFormat="1" ht="26.25" x14ac:dyDescent="0.25">
      <c r="A14" s="46"/>
      <c r="B14" s="122" t="s">
        <v>270</v>
      </c>
      <c r="C14" s="126">
        <f>SUM(D14:I14)</f>
        <v>525.51</v>
      </c>
      <c r="D14" s="65">
        <f>D12+D11</f>
        <v>37.54</v>
      </c>
      <c r="E14" s="65">
        <f t="shared" ref="E14:I14" si="3">E12+E11</f>
        <v>273.83</v>
      </c>
      <c r="F14" s="97">
        <f t="shared" si="3"/>
        <v>0</v>
      </c>
      <c r="G14" s="97">
        <f t="shared" si="3"/>
        <v>36.11</v>
      </c>
      <c r="H14" s="97">
        <f t="shared" si="3"/>
        <v>178.03</v>
      </c>
      <c r="I14" s="97">
        <f t="shared" si="3"/>
        <v>0</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1" t="s">
        <v>259</v>
      </c>
      <c r="B16" s="252" t="s">
        <v>260</v>
      </c>
      <c r="C16" s="137">
        <v>2059</v>
      </c>
      <c r="D16" s="87">
        <v>88</v>
      </c>
      <c r="E16" s="87">
        <v>1730</v>
      </c>
      <c r="F16" s="87"/>
      <c r="G16" s="87">
        <v>51</v>
      </c>
      <c r="H16" s="87">
        <v>190</v>
      </c>
      <c r="I16" s="87"/>
      <c r="J16" s="89"/>
      <c r="K16" s="89"/>
      <c r="L16" s="89"/>
    </row>
    <row r="17" spans="1:46" s="1" customFormat="1" ht="26.25" hidden="1" x14ac:dyDescent="0.25">
      <c r="A17" s="46"/>
      <c r="B17" s="252" t="s">
        <v>261</v>
      </c>
      <c r="C17" s="137"/>
      <c r="D17" s="87"/>
      <c r="E17" s="87"/>
      <c r="F17" s="87"/>
      <c r="G17" s="87"/>
      <c r="H17" s="87"/>
      <c r="I17" s="87"/>
      <c r="J17" s="89"/>
      <c r="K17" s="89"/>
      <c r="L17" s="89"/>
    </row>
    <row r="18" spans="1:46" s="1" customFormat="1" ht="26.25" x14ac:dyDescent="0.25">
      <c r="A18" s="46"/>
      <c r="B18" s="252"/>
      <c r="C18" s="122"/>
      <c r="D18" s="89"/>
      <c r="E18" s="89"/>
      <c r="F18" s="89"/>
      <c r="G18" s="89"/>
      <c r="H18" s="89"/>
      <c r="I18" s="89"/>
      <c r="J18" s="89"/>
      <c r="K18" s="89"/>
      <c r="L18" s="89"/>
    </row>
    <row r="19" spans="1:46" ht="28.5" customHeight="1" x14ac:dyDescent="0.25">
      <c r="A19" s="124" t="s">
        <v>50</v>
      </c>
      <c r="B19" s="64"/>
      <c r="C19" s="130" t="s">
        <v>51</v>
      </c>
      <c r="D19" s="127">
        <f>D11/D8</f>
        <v>0.44642857142857145</v>
      </c>
      <c r="E19" s="127">
        <f>E11/E8</f>
        <v>0.16545233758348513</v>
      </c>
      <c r="F19" s="136"/>
      <c r="G19" s="136">
        <f>G11/G8</f>
        <v>0.73469387755102045</v>
      </c>
      <c r="H19" s="136">
        <f>H11/H8</f>
        <v>0.56060773480662984</v>
      </c>
      <c r="I19" s="136"/>
      <c r="J19" s="125">
        <f>J14/J8</f>
        <v>0.23556341263184585</v>
      </c>
      <c r="K19" s="125">
        <f>K14/K8</f>
        <v>52.120673217245972</v>
      </c>
      <c r="L19" s="125">
        <f>L14/L8</f>
        <v>-8.885628850392889E-2</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0.44457617071724959</v>
      </c>
      <c r="E20" s="127">
        <f>E11/E9</f>
        <v>0.15106879090637948</v>
      </c>
      <c r="F20" s="127"/>
      <c r="G20" s="127">
        <f>G11/G9</f>
        <v>0.69909699970870964</v>
      </c>
      <c r="H20" s="127">
        <f>H11/H9</f>
        <v>0.54322745742567902</v>
      </c>
      <c r="I20" s="127"/>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f>D14/D8</f>
        <v>0.44690476190476192</v>
      </c>
      <c r="E21" s="133">
        <f>E14/E8</f>
        <v>0.16625986642380083</v>
      </c>
      <c r="F21" s="133"/>
      <c r="G21" s="133">
        <f>G14/G8</f>
        <v>0.73693877551020404</v>
      </c>
      <c r="H21" s="133">
        <f>H14/H8</f>
        <v>0.98359116022099446</v>
      </c>
      <c r="I21" s="133"/>
      <c r="J21" s="95"/>
      <c r="K21" s="96"/>
      <c r="L21" s="95"/>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0.44505038529934798</v>
      </c>
      <c r="E22" s="129">
        <f>E14/E9</f>
        <v>0.1518061174821794</v>
      </c>
      <c r="F22" s="129"/>
      <c r="G22" s="129">
        <f>G14/G9</f>
        <v>0.70123312943004179</v>
      </c>
      <c r="H22" s="129">
        <f>H14/H9</f>
        <v>0.95309731196899206</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0">
        <f>D14/D10</f>
        <v>0.37242063492063493</v>
      </c>
      <c r="E23" s="190">
        <f>E14/E10</f>
        <v>0.1385498886865007</v>
      </c>
      <c r="F23" s="191"/>
      <c r="G23" s="191">
        <f>G14/G10</f>
        <v>0.61411564625850346</v>
      </c>
      <c r="H23" s="191">
        <f>H14/H10</f>
        <v>0.81965930018416222</v>
      </c>
      <c r="I23" s="191"/>
      <c r="J23" s="95"/>
      <c r="K23" s="96"/>
      <c r="L23" s="95"/>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93">
        <f t="shared" ref="D24:I24" si="5">D10-D14</f>
        <v>63.26</v>
      </c>
      <c r="E24" s="193">
        <f t="shared" si="5"/>
        <v>1702.57</v>
      </c>
      <c r="F24" s="193">
        <f t="shared" si="5"/>
        <v>0</v>
      </c>
      <c r="G24" s="193">
        <f t="shared" si="5"/>
        <v>22.689999999999991</v>
      </c>
      <c r="H24" s="193">
        <f t="shared" si="5"/>
        <v>39.169999999999959</v>
      </c>
      <c r="I24" s="193">
        <f t="shared" si="5"/>
        <v>0</v>
      </c>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6" t="s">
        <v>46</v>
      </c>
      <c r="B25" s="287"/>
      <c r="C25" s="288" t="s">
        <v>110</v>
      </c>
      <c r="D25" s="182" t="s">
        <v>111</v>
      </c>
      <c r="E25" s="182" t="s">
        <v>111</v>
      </c>
      <c r="F25" s="210"/>
      <c r="G25" s="138" t="s">
        <v>111</v>
      </c>
      <c r="H25" s="182" t="s">
        <v>111</v>
      </c>
      <c r="I25" s="182"/>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27" thickBot="1" x14ac:dyDescent="0.45">
      <c r="A26" s="159" t="s">
        <v>66</v>
      </c>
      <c r="B26" s="160"/>
      <c r="C26" s="289"/>
      <c r="D26" s="138" t="s">
        <v>85</v>
      </c>
      <c r="E26" s="183" t="s">
        <v>120</v>
      </c>
      <c r="F26" s="211"/>
      <c r="G26" s="138" t="s">
        <v>121</v>
      </c>
      <c r="H26" s="183" t="s">
        <v>89</v>
      </c>
      <c r="I26" s="183"/>
      <c r="J26" s="157"/>
      <c r="K26" s="77"/>
      <c r="L26" s="77"/>
      <c r="M26" s="155"/>
      <c r="N26" s="155"/>
      <c r="O26" s="155"/>
      <c r="P26" s="156"/>
      <c r="Q26" s="151"/>
      <c r="R26" s="151"/>
    </row>
    <row r="27" spans="1:46" s="71" customFormat="1" ht="27" thickBot="1" x14ac:dyDescent="0.45">
      <c r="A27" s="291" t="s">
        <v>68</v>
      </c>
      <c r="B27" s="292"/>
      <c r="C27" s="289"/>
      <c r="D27" s="138" t="s">
        <v>119</v>
      </c>
      <c r="E27" s="183" t="s">
        <v>87</v>
      </c>
      <c r="F27" s="211"/>
      <c r="G27" s="138"/>
      <c r="H27" s="183" t="s">
        <v>122</v>
      </c>
      <c r="I27" s="183"/>
      <c r="J27" s="152"/>
      <c r="K27" s="152"/>
      <c r="L27" s="152"/>
      <c r="M27" s="155"/>
      <c r="N27" s="155"/>
      <c r="O27" s="155"/>
      <c r="P27" s="156"/>
      <c r="Q27" s="151"/>
      <c r="R27" s="151"/>
    </row>
    <row r="28" spans="1:46" s="71" customFormat="1" ht="27" thickBot="1" x14ac:dyDescent="0.45">
      <c r="A28" s="293" t="s">
        <v>67</v>
      </c>
      <c r="B28" s="294"/>
      <c r="C28" s="290"/>
      <c r="D28" s="61" t="s">
        <v>86</v>
      </c>
      <c r="E28" s="61" t="s">
        <v>88</v>
      </c>
      <c r="F28" s="212"/>
      <c r="G28" s="184"/>
      <c r="H28" s="61" t="s">
        <v>90</v>
      </c>
      <c r="I28" s="184"/>
      <c r="J28" s="152"/>
      <c r="K28" s="152"/>
      <c r="L28" s="152"/>
      <c r="M28" s="70"/>
      <c r="N28" s="70"/>
      <c r="O28" s="70"/>
      <c r="Q28" s="151"/>
      <c r="R28" s="151"/>
    </row>
    <row r="29" spans="1:46" ht="71.25" customHeight="1" thickBot="1" x14ac:dyDescent="0.3">
      <c r="A29" s="275" t="s">
        <v>36</v>
      </c>
      <c r="B29" s="276"/>
      <c r="C29" s="102"/>
      <c r="D29" s="158"/>
      <c r="E29" s="158"/>
      <c r="F29" s="158"/>
      <c r="G29" s="158"/>
      <c r="H29" s="158"/>
      <c r="I29" s="158"/>
      <c r="J29" s="103"/>
      <c r="K29" s="103"/>
      <c r="L29" s="104"/>
      <c r="M29" s="40" t="s">
        <v>58</v>
      </c>
      <c r="N29" s="40" t="s">
        <v>37</v>
      </c>
      <c r="O29" s="40" t="s">
        <v>59</v>
      </c>
      <c r="P29" s="81" t="s">
        <v>60</v>
      </c>
      <c r="Q29" s="150"/>
      <c r="R29" s="150"/>
      <c r="AC29" s="1"/>
      <c r="AD29" s="1"/>
      <c r="AE29" s="1"/>
      <c r="AF29" s="1"/>
      <c r="AG29" s="1"/>
      <c r="AH29" s="1"/>
      <c r="AI29" s="1"/>
      <c r="AJ29" s="1"/>
      <c r="AK29" s="1"/>
      <c r="AL29" s="1"/>
      <c r="AM29" s="1"/>
      <c r="AN29" s="1"/>
      <c r="AO29" s="1"/>
      <c r="AP29" s="1"/>
      <c r="AQ29" s="1"/>
      <c r="AR29" s="1"/>
      <c r="AS29" s="1"/>
      <c r="AT29" s="1"/>
    </row>
    <row r="30" spans="1:46" ht="63" customHeight="1" x14ac:dyDescent="0.25">
      <c r="A30" s="79"/>
      <c r="B30" s="80"/>
      <c r="C30" s="101" t="s">
        <v>64</v>
      </c>
      <c r="D30" s="67" t="s">
        <v>28</v>
      </c>
      <c r="E30" s="1"/>
      <c r="F30" s="1"/>
      <c r="G30" s="1"/>
      <c r="H30" s="1"/>
      <c r="I30" s="1"/>
      <c r="J30" s="1"/>
      <c r="K30" s="1"/>
      <c r="L30" s="1"/>
      <c r="M30" s="10"/>
      <c r="N30" s="9"/>
      <c r="O30" s="11"/>
      <c r="P30" s="10"/>
      <c r="Q30" s="274"/>
      <c r="R30" s="274"/>
      <c r="AC30" s="1"/>
      <c r="AD30" s="1"/>
      <c r="AE30" s="1"/>
      <c r="AF30" s="1"/>
      <c r="AG30" s="1"/>
      <c r="AH30" s="1"/>
      <c r="AI30" s="1"/>
      <c r="AJ30" s="1"/>
      <c r="AK30" s="1"/>
      <c r="AL30" s="1"/>
      <c r="AM30" s="1"/>
      <c r="AN30" s="1"/>
      <c r="AO30" s="1"/>
      <c r="AP30" s="1"/>
      <c r="AQ30" s="1"/>
      <c r="AR30" s="1"/>
      <c r="AS30" s="1"/>
      <c r="AT30" s="1"/>
    </row>
    <row r="31" spans="1:46" ht="37.5" customHeight="1" x14ac:dyDescent="0.25">
      <c r="A31" s="277" t="s">
        <v>13</v>
      </c>
      <c r="B31" s="278"/>
      <c r="C31" s="54" t="s">
        <v>63</v>
      </c>
      <c r="D31" s="188" t="s">
        <v>144</v>
      </c>
      <c r="E31" s="198" t="s">
        <v>144</v>
      </c>
      <c r="F31" s="213" t="s">
        <v>110</v>
      </c>
      <c r="G31" s="188" t="s">
        <v>144</v>
      </c>
      <c r="H31" s="185" t="s">
        <v>144</v>
      </c>
      <c r="I31" s="185" t="s">
        <v>110</v>
      </c>
      <c r="J31" s="39"/>
      <c r="K31" s="75"/>
      <c r="L31" s="39"/>
      <c r="M31" s="3" t="s">
        <v>163</v>
      </c>
      <c r="N31" s="3" t="s">
        <v>145</v>
      </c>
      <c r="O31" s="248" t="s">
        <v>142</v>
      </c>
      <c r="P31" s="239" t="s">
        <v>166</v>
      </c>
      <c r="Q31" s="150"/>
      <c r="R31" s="150"/>
      <c r="AC31" s="1"/>
      <c r="AD31" s="1"/>
      <c r="AE31" s="1"/>
      <c r="AF31" s="1"/>
      <c r="AG31" s="1"/>
      <c r="AH31" s="1"/>
      <c r="AI31" s="1"/>
      <c r="AJ31" s="1"/>
      <c r="AK31" s="1"/>
      <c r="AL31" s="1"/>
      <c r="AM31" s="1"/>
      <c r="AN31" s="1"/>
      <c r="AO31" s="1"/>
      <c r="AP31" s="1"/>
      <c r="AQ31" s="1"/>
      <c r="AR31" s="1"/>
      <c r="AS31" s="1"/>
      <c r="AT31" s="1"/>
    </row>
    <row r="32" spans="1:46" ht="42" x14ac:dyDescent="0.25">
      <c r="A32" s="279"/>
      <c r="B32" s="278"/>
      <c r="C32" s="55" t="s">
        <v>61</v>
      </c>
      <c r="D32" s="188" t="s">
        <v>144</v>
      </c>
      <c r="E32" s="188" t="s">
        <v>141</v>
      </c>
      <c r="F32" s="213" t="s">
        <v>110</v>
      </c>
      <c r="G32" s="188" t="s">
        <v>144</v>
      </c>
      <c r="H32" s="185" t="s">
        <v>144</v>
      </c>
      <c r="I32" s="185" t="s">
        <v>110</v>
      </c>
      <c r="J32" s="33"/>
      <c r="K32" s="75"/>
      <c r="L32" s="33"/>
      <c r="M32" s="3" t="s">
        <v>169</v>
      </c>
      <c r="N32" s="171" t="s">
        <v>187</v>
      </c>
      <c r="O32" s="195" t="s">
        <v>188</v>
      </c>
      <c r="P32" s="239" t="s">
        <v>166</v>
      </c>
      <c r="Q32" s="274"/>
      <c r="R32" s="274"/>
      <c r="AC32" s="1"/>
      <c r="AD32" s="1"/>
      <c r="AE32" s="1"/>
      <c r="AF32" s="1"/>
      <c r="AG32" s="1"/>
      <c r="AH32" s="1"/>
      <c r="AI32" s="1"/>
      <c r="AJ32" s="1"/>
      <c r="AK32" s="1"/>
      <c r="AL32" s="1"/>
      <c r="AM32" s="1"/>
      <c r="AN32" s="1"/>
      <c r="AO32" s="1"/>
      <c r="AP32" s="1"/>
      <c r="AQ32" s="1"/>
      <c r="AR32" s="1"/>
      <c r="AS32" s="1"/>
      <c r="AT32" s="1"/>
    </row>
    <row r="33" spans="1:46" ht="45" x14ac:dyDescent="0.25">
      <c r="A33" s="279"/>
      <c r="B33" s="278"/>
      <c r="C33" s="54" t="s">
        <v>62</v>
      </c>
      <c r="D33" s="188" t="s">
        <v>144</v>
      </c>
      <c r="E33" s="188" t="s">
        <v>144</v>
      </c>
      <c r="F33" s="213" t="s">
        <v>110</v>
      </c>
      <c r="G33" s="188" t="s">
        <v>144</v>
      </c>
      <c r="H33" s="185" t="s">
        <v>144</v>
      </c>
      <c r="I33" s="185" t="s">
        <v>110</v>
      </c>
      <c r="J33" s="34"/>
      <c r="K33" s="76"/>
      <c r="L33" s="34"/>
      <c r="M33" s="3" t="s">
        <v>169</v>
      </c>
      <c r="N33" s="171" t="s">
        <v>172</v>
      </c>
      <c r="O33" s="195" t="s">
        <v>168</v>
      </c>
      <c r="P33" s="239" t="s">
        <v>21</v>
      </c>
      <c r="Q33" s="150"/>
      <c r="R33" s="150"/>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4"/>
      <c r="H34" s="4"/>
      <c r="I34" s="7"/>
      <c r="J34" s="4"/>
      <c r="K34" s="7"/>
      <c r="L34" s="4"/>
      <c r="M34" s="5"/>
      <c r="N34" s="5"/>
      <c r="O34" s="6"/>
      <c r="P34" s="203"/>
      <c r="Q34" s="150"/>
      <c r="R34" s="150"/>
      <c r="AC34" s="1"/>
      <c r="AD34" s="1"/>
      <c r="AE34" s="1"/>
      <c r="AF34" s="1"/>
      <c r="AG34" s="1"/>
      <c r="AH34" s="1"/>
      <c r="AI34" s="1"/>
      <c r="AJ34" s="1"/>
      <c r="AK34" s="1"/>
      <c r="AL34" s="1"/>
      <c r="AM34" s="1"/>
      <c r="AN34" s="1"/>
      <c r="AO34" s="1"/>
      <c r="AP34" s="1"/>
      <c r="AQ34" s="1"/>
      <c r="AR34" s="1"/>
      <c r="AS34" s="1"/>
      <c r="AT34" s="1"/>
    </row>
    <row r="35" spans="1:46" ht="34.5" x14ac:dyDescent="0.25">
      <c r="A35" s="1"/>
      <c r="B35" s="1"/>
      <c r="C35" s="74" t="s">
        <v>65</v>
      </c>
      <c r="D35" s="67" t="s">
        <v>28</v>
      </c>
      <c r="E35" s="1"/>
      <c r="F35" s="9"/>
      <c r="G35" s="67"/>
      <c r="H35" s="1"/>
      <c r="I35" s="9"/>
      <c r="J35" s="1"/>
      <c r="L35" s="1"/>
      <c r="M35" s="10"/>
      <c r="N35" s="10"/>
      <c r="O35" s="11"/>
      <c r="P35" s="203"/>
      <c r="Q35" s="274"/>
      <c r="R35" s="274"/>
      <c r="AC35" s="1"/>
      <c r="AD35" s="1"/>
      <c r="AE35" s="1"/>
      <c r="AF35" s="1"/>
      <c r="AG35" s="1"/>
      <c r="AH35" s="1"/>
      <c r="AI35" s="1"/>
      <c r="AJ35" s="1"/>
      <c r="AK35" s="1"/>
      <c r="AL35" s="1"/>
      <c r="AM35" s="1"/>
      <c r="AN35" s="1"/>
      <c r="AO35" s="1"/>
      <c r="AP35" s="1"/>
      <c r="AQ35" s="1"/>
      <c r="AR35" s="1"/>
      <c r="AS35" s="1"/>
      <c r="AT35" s="1"/>
    </row>
    <row r="36" spans="1:46" ht="60" customHeight="1" x14ac:dyDescent="0.25">
      <c r="A36" s="270" t="s">
        <v>7</v>
      </c>
      <c r="B36" s="271"/>
      <c r="C36" s="178" t="s">
        <v>72</v>
      </c>
      <c r="D36" s="186" t="s">
        <v>141</v>
      </c>
      <c r="E36" s="186" t="s">
        <v>141</v>
      </c>
      <c r="F36" s="213" t="s">
        <v>110</v>
      </c>
      <c r="G36" s="186" t="s">
        <v>141</v>
      </c>
      <c r="H36" s="185" t="s">
        <v>141</v>
      </c>
      <c r="I36" s="185" t="s">
        <v>110</v>
      </c>
      <c r="J36" s="25"/>
      <c r="K36" s="75"/>
      <c r="L36" s="25"/>
      <c r="M36" s="3" t="s">
        <v>163</v>
      </c>
      <c r="N36" s="28" t="s">
        <v>110</v>
      </c>
      <c r="O36" s="195" t="s">
        <v>190</v>
      </c>
      <c r="P36" s="243" t="s">
        <v>170</v>
      </c>
      <c r="Q36" s="150"/>
      <c r="R36" s="150"/>
      <c r="AC36" s="1"/>
      <c r="AD36" s="1"/>
      <c r="AE36" s="1"/>
      <c r="AF36" s="1"/>
      <c r="AG36" s="1"/>
      <c r="AH36" s="1"/>
      <c r="AI36" s="1"/>
      <c r="AJ36" s="1"/>
      <c r="AK36" s="1"/>
      <c r="AL36" s="1"/>
      <c r="AM36" s="1"/>
      <c r="AN36" s="1"/>
      <c r="AO36" s="1"/>
      <c r="AP36" s="1"/>
      <c r="AQ36" s="1"/>
      <c r="AR36" s="1"/>
      <c r="AS36" s="1"/>
      <c r="AT36" s="1"/>
    </row>
    <row r="37" spans="1:46" ht="41.1" customHeight="1" x14ac:dyDescent="0.25">
      <c r="A37" s="270"/>
      <c r="B37" s="271"/>
      <c r="C37" s="178" t="s">
        <v>73</v>
      </c>
      <c r="D37" s="186" t="s">
        <v>141</v>
      </c>
      <c r="E37" s="186" t="s">
        <v>144</v>
      </c>
      <c r="F37" s="213" t="s">
        <v>110</v>
      </c>
      <c r="G37" s="186" t="s">
        <v>144</v>
      </c>
      <c r="H37" s="185" t="s">
        <v>144</v>
      </c>
      <c r="I37" s="185" t="s">
        <v>110</v>
      </c>
      <c r="J37" s="35"/>
      <c r="K37" s="75"/>
      <c r="L37" s="35"/>
      <c r="M37" s="3" t="s">
        <v>163</v>
      </c>
      <c r="N37" s="171" t="s">
        <v>175</v>
      </c>
      <c r="O37" s="280" t="s">
        <v>173</v>
      </c>
      <c r="P37" s="239" t="s">
        <v>166</v>
      </c>
      <c r="Q37" s="150"/>
      <c r="R37" s="150"/>
      <c r="AC37" s="1"/>
      <c r="AD37" s="1"/>
      <c r="AE37" s="1"/>
      <c r="AF37" s="1"/>
      <c r="AG37" s="1"/>
      <c r="AH37" s="1"/>
      <c r="AI37" s="1"/>
      <c r="AJ37" s="1"/>
      <c r="AK37" s="1"/>
      <c r="AL37" s="1"/>
      <c r="AM37" s="1"/>
      <c r="AN37" s="1"/>
      <c r="AO37" s="1"/>
      <c r="AP37" s="1"/>
      <c r="AQ37" s="1"/>
      <c r="AR37" s="1"/>
      <c r="AS37" s="1"/>
      <c r="AT37" s="1"/>
    </row>
    <row r="38" spans="1:46" ht="21" customHeight="1" x14ac:dyDescent="0.25">
      <c r="A38" s="270"/>
      <c r="B38" s="271"/>
      <c r="C38" s="179" t="s">
        <v>71</v>
      </c>
      <c r="D38" s="186" t="s">
        <v>141</v>
      </c>
      <c r="E38" s="186" t="s">
        <v>134</v>
      </c>
      <c r="F38" s="213" t="s">
        <v>110</v>
      </c>
      <c r="G38" s="186" t="s">
        <v>141</v>
      </c>
      <c r="H38" s="185" t="s">
        <v>134</v>
      </c>
      <c r="I38" s="185" t="s">
        <v>110</v>
      </c>
      <c r="J38" s="26"/>
      <c r="K38" s="76"/>
      <c r="L38" s="26"/>
      <c r="M38" s="3" t="s">
        <v>163</v>
      </c>
      <c r="N38" s="28" t="s">
        <v>239</v>
      </c>
      <c r="O38" s="281"/>
      <c r="P38" s="239" t="s">
        <v>166</v>
      </c>
      <c r="Q38" s="150"/>
      <c r="R38" s="150"/>
      <c r="AC38" s="1"/>
      <c r="AD38" s="1"/>
      <c r="AE38" s="1"/>
      <c r="AF38" s="1"/>
      <c r="AG38" s="1"/>
      <c r="AH38" s="1"/>
      <c r="AI38" s="1"/>
      <c r="AJ38" s="1"/>
      <c r="AK38" s="1"/>
      <c r="AL38" s="1"/>
      <c r="AM38" s="1"/>
      <c r="AN38" s="1"/>
      <c r="AO38" s="1"/>
      <c r="AP38" s="1"/>
      <c r="AQ38" s="1"/>
      <c r="AR38" s="1"/>
      <c r="AS38" s="1"/>
      <c r="AT38" s="1"/>
    </row>
    <row r="39" spans="1:46" ht="64.150000000000006" customHeight="1" x14ac:dyDescent="0.25">
      <c r="A39" s="270"/>
      <c r="B39" s="271"/>
      <c r="C39" s="181" t="s">
        <v>70</v>
      </c>
      <c r="D39" s="186" t="s">
        <v>141</v>
      </c>
      <c r="E39" s="186" t="s">
        <v>144</v>
      </c>
      <c r="F39" s="213" t="s">
        <v>110</v>
      </c>
      <c r="G39" s="186" t="s">
        <v>144</v>
      </c>
      <c r="H39" s="185" t="s">
        <v>144</v>
      </c>
      <c r="I39" s="185" t="s">
        <v>110</v>
      </c>
      <c r="J39" s="26"/>
      <c r="K39" s="75"/>
      <c r="L39" s="26"/>
      <c r="M39" s="3" t="s">
        <v>163</v>
      </c>
      <c r="N39" s="28" t="s">
        <v>240</v>
      </c>
      <c r="O39" s="281"/>
      <c r="P39" s="243" t="s">
        <v>170</v>
      </c>
      <c r="Q39" s="150"/>
      <c r="R39" s="150"/>
      <c r="AC39" s="1"/>
      <c r="AD39" s="1"/>
      <c r="AE39" s="1"/>
      <c r="AF39" s="1"/>
      <c r="AG39" s="1"/>
      <c r="AH39" s="1"/>
      <c r="AI39" s="1"/>
      <c r="AJ39" s="1"/>
      <c r="AK39" s="1"/>
      <c r="AL39" s="1"/>
      <c r="AM39" s="1"/>
      <c r="AN39" s="1"/>
      <c r="AO39" s="1"/>
      <c r="AP39" s="1"/>
      <c r="AQ39" s="1"/>
      <c r="AR39" s="1"/>
      <c r="AS39" s="1"/>
      <c r="AT39" s="1"/>
    </row>
    <row r="40" spans="1:46" ht="39" customHeight="1" x14ac:dyDescent="0.25">
      <c r="A40" s="270"/>
      <c r="B40" s="271"/>
      <c r="C40" s="180" t="s">
        <v>69</v>
      </c>
      <c r="D40" s="186" t="s">
        <v>144</v>
      </c>
      <c r="E40" s="186" t="s">
        <v>144</v>
      </c>
      <c r="F40" s="213" t="s">
        <v>110</v>
      </c>
      <c r="G40" s="186" t="s">
        <v>144</v>
      </c>
      <c r="H40" s="185" t="s">
        <v>144</v>
      </c>
      <c r="I40" s="185" t="s">
        <v>110</v>
      </c>
      <c r="J40" s="27"/>
      <c r="K40" s="75"/>
      <c r="L40" s="27"/>
      <c r="M40" s="3" t="s">
        <v>163</v>
      </c>
      <c r="N40" s="28" t="s">
        <v>189</v>
      </c>
      <c r="O40" s="282"/>
      <c r="P40" s="239" t="s">
        <v>166</v>
      </c>
      <c r="Q40" s="150"/>
      <c r="R40" s="150"/>
      <c r="AC40" s="1"/>
      <c r="AD40" s="1"/>
      <c r="AE40" s="1"/>
      <c r="AF40" s="1"/>
      <c r="AG40" s="1"/>
      <c r="AH40" s="1"/>
      <c r="AI40" s="1"/>
      <c r="AJ40" s="1"/>
      <c r="AK40" s="1"/>
      <c r="AL40" s="1"/>
      <c r="AM40" s="1"/>
      <c r="AN40" s="1"/>
      <c r="AO40" s="1"/>
      <c r="AP40" s="1"/>
      <c r="AQ40" s="1"/>
      <c r="AR40" s="1"/>
      <c r="AS40" s="1"/>
      <c r="AT40" s="1"/>
    </row>
    <row r="41" spans="1:46" ht="33.75" x14ac:dyDescent="0.25">
      <c r="A41" s="202"/>
      <c r="B41" s="164"/>
      <c r="C41" s="78"/>
      <c r="D41" s="166"/>
      <c r="E41" s="166"/>
      <c r="F41" s="166"/>
      <c r="G41" s="166"/>
      <c r="H41" s="166"/>
      <c r="I41" s="167"/>
      <c r="J41" s="165"/>
      <c r="K41" s="154"/>
      <c r="L41" s="165"/>
      <c r="M41" s="168"/>
      <c r="N41" s="168"/>
      <c r="O41" s="169"/>
      <c r="P41" s="204"/>
      <c r="Q41" s="150"/>
      <c r="R41" s="150"/>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7" t="s">
        <v>41</v>
      </c>
      <c r="E42" s="8"/>
      <c r="F42" s="16"/>
      <c r="G42" s="67"/>
      <c r="H42" s="8"/>
      <c r="I42" s="6"/>
      <c r="J42" s="8"/>
      <c r="L42" s="8"/>
      <c r="M42" s="5"/>
      <c r="N42" s="5"/>
      <c r="O42" s="5"/>
      <c r="P42" s="203"/>
      <c r="Q42" s="150"/>
      <c r="R42" s="150"/>
      <c r="AC42" s="1"/>
      <c r="AD42" s="1"/>
      <c r="AE42" s="1"/>
      <c r="AF42" s="1"/>
      <c r="AG42" s="1"/>
      <c r="AH42" s="1"/>
      <c r="AI42" s="1"/>
      <c r="AJ42" s="1"/>
      <c r="AK42" s="1"/>
      <c r="AL42" s="1"/>
      <c r="AM42" s="1"/>
      <c r="AN42" s="1"/>
      <c r="AO42" s="1"/>
      <c r="AP42" s="1"/>
      <c r="AQ42" s="1"/>
      <c r="AR42" s="1"/>
      <c r="AS42" s="1"/>
      <c r="AT42" s="1"/>
    </row>
    <row r="43" spans="1:46" ht="30" x14ac:dyDescent="0.25">
      <c r="A43" s="270" t="s">
        <v>3</v>
      </c>
      <c r="B43" s="271"/>
      <c r="C43" s="58" t="s">
        <v>4</v>
      </c>
      <c r="D43" s="186" t="s">
        <v>110</v>
      </c>
      <c r="E43" s="186" t="s">
        <v>110</v>
      </c>
      <c r="F43" s="213" t="s">
        <v>110</v>
      </c>
      <c r="G43" s="186" t="s">
        <v>110</v>
      </c>
      <c r="H43" s="186" t="s">
        <v>110</v>
      </c>
      <c r="I43" s="185" t="s">
        <v>110</v>
      </c>
      <c r="J43" s="144"/>
      <c r="K43" s="145"/>
      <c r="L43" s="144"/>
      <c r="M43" s="3" t="s">
        <v>110</v>
      </c>
      <c r="N43" s="171" t="s">
        <v>193</v>
      </c>
      <c r="O43" s="195" t="s">
        <v>171</v>
      </c>
      <c r="P43" s="239" t="s">
        <v>24</v>
      </c>
      <c r="Q43"/>
      <c r="R43" s="150"/>
      <c r="AC43" s="1"/>
      <c r="AD43" s="1"/>
      <c r="AE43" s="1"/>
      <c r="AF43" s="1"/>
      <c r="AG43" s="1"/>
      <c r="AH43" s="1"/>
      <c r="AI43" s="1"/>
      <c r="AJ43" s="1"/>
      <c r="AK43" s="1"/>
      <c r="AL43" s="1"/>
      <c r="AM43" s="1"/>
      <c r="AN43" s="1"/>
      <c r="AO43" s="1"/>
      <c r="AP43" s="1"/>
      <c r="AQ43" s="1"/>
      <c r="AR43" s="1"/>
      <c r="AS43" s="1"/>
      <c r="AT43" s="1"/>
    </row>
    <row r="44" spans="1:46" ht="30" x14ac:dyDescent="0.25">
      <c r="A44" s="270"/>
      <c r="B44" s="271"/>
      <c r="C44" s="78" t="s">
        <v>10</v>
      </c>
      <c r="D44" s="186" t="s">
        <v>134</v>
      </c>
      <c r="E44" s="186" t="s">
        <v>134</v>
      </c>
      <c r="F44" s="213" t="s">
        <v>110</v>
      </c>
      <c r="G44" s="186" t="s">
        <v>134</v>
      </c>
      <c r="H44" s="186" t="s">
        <v>134</v>
      </c>
      <c r="I44" s="185" t="s">
        <v>110</v>
      </c>
      <c r="J44" s="144"/>
      <c r="K44" s="145"/>
      <c r="L44" s="144"/>
      <c r="M44" s="3" t="s">
        <v>110</v>
      </c>
      <c r="N44" s="171" t="s">
        <v>192</v>
      </c>
      <c r="O44" s="195" t="s">
        <v>191</v>
      </c>
      <c r="P44" s="240" t="s">
        <v>24</v>
      </c>
      <c r="Q44"/>
      <c r="R44" s="150"/>
      <c r="AC44" s="1"/>
      <c r="AD44" s="1"/>
      <c r="AE44" s="1"/>
      <c r="AF44" s="1"/>
      <c r="AG44" s="1"/>
      <c r="AH44" s="1"/>
      <c r="AI44" s="1"/>
      <c r="AJ44" s="1"/>
      <c r="AK44" s="1"/>
      <c r="AL44" s="1"/>
      <c r="AM44" s="1"/>
      <c r="AN44" s="1"/>
      <c r="AO44" s="1"/>
      <c r="AP44" s="1"/>
      <c r="AQ44" s="1"/>
      <c r="AR44" s="1"/>
      <c r="AS44" s="1"/>
      <c r="AT44" s="1"/>
    </row>
    <row r="45" spans="1:46" ht="21" x14ac:dyDescent="0.25">
      <c r="A45" s="270"/>
      <c r="B45" s="271"/>
      <c r="C45" s="58" t="str">
        <f>C61</f>
        <v>Others Quota</v>
      </c>
      <c r="D45" s="186" t="s">
        <v>141</v>
      </c>
      <c r="E45" s="186" t="s">
        <v>141</v>
      </c>
      <c r="F45" s="213" t="s">
        <v>110</v>
      </c>
      <c r="G45" s="186" t="s">
        <v>141</v>
      </c>
      <c r="H45" s="188" t="s">
        <v>141</v>
      </c>
      <c r="I45" s="185" t="s">
        <v>110</v>
      </c>
      <c r="J45" s="144"/>
      <c r="K45" s="146"/>
      <c r="L45" s="144"/>
      <c r="M45" s="3" t="s">
        <v>110</v>
      </c>
      <c r="N45" s="171" t="s">
        <v>110</v>
      </c>
      <c r="O45" s="195" t="s">
        <v>252</v>
      </c>
      <c r="P45" s="249" t="s">
        <v>170</v>
      </c>
      <c r="Q45" s="150"/>
      <c r="R45" s="150"/>
      <c r="AC45" s="1"/>
      <c r="AD45" s="1"/>
      <c r="AE45" s="1"/>
      <c r="AF45" s="1"/>
      <c r="AG45" s="1"/>
      <c r="AH45" s="1"/>
      <c r="AI45" s="1"/>
      <c r="AJ45" s="1"/>
      <c r="AK45" s="1"/>
      <c r="AL45" s="1"/>
      <c r="AM45" s="1"/>
      <c r="AN45" s="1"/>
      <c r="AO45" s="1"/>
      <c r="AP45" s="1"/>
      <c r="AQ45" s="1"/>
      <c r="AR45" s="1"/>
      <c r="AS45" s="1"/>
      <c r="AT45" s="1"/>
    </row>
    <row r="46" spans="1:46" ht="21" x14ac:dyDescent="0.25">
      <c r="A46" s="270"/>
      <c r="B46" s="271"/>
      <c r="C46" s="241" t="s">
        <v>79</v>
      </c>
      <c r="D46" s="185" t="s">
        <v>144</v>
      </c>
      <c r="E46" s="185" t="s">
        <v>144</v>
      </c>
      <c r="F46" s="213" t="s">
        <v>110</v>
      </c>
      <c r="G46" s="185" t="s">
        <v>144</v>
      </c>
      <c r="H46" s="185" t="s">
        <v>144</v>
      </c>
      <c r="I46" s="185" t="s">
        <v>110</v>
      </c>
      <c r="J46" s="144"/>
      <c r="K46" s="146"/>
      <c r="L46" s="144"/>
      <c r="M46" s="3" t="s">
        <v>110</v>
      </c>
      <c r="N46" s="171" t="s">
        <v>242</v>
      </c>
      <c r="O46" s="195" t="s">
        <v>253</v>
      </c>
      <c r="P46" s="199" t="s">
        <v>135</v>
      </c>
      <c r="Q46" s="150"/>
      <c r="R46" s="150"/>
      <c r="AC46" s="1"/>
      <c r="AD46" s="1"/>
      <c r="AE46" s="1"/>
      <c r="AF46" s="1"/>
      <c r="AG46" s="1"/>
      <c r="AH46" s="1"/>
      <c r="AI46" s="1"/>
      <c r="AJ46" s="1"/>
      <c r="AK46" s="1"/>
      <c r="AL46" s="1"/>
      <c r="AM46" s="1"/>
      <c r="AN46" s="1"/>
      <c r="AO46" s="1"/>
      <c r="AP46" s="1"/>
      <c r="AQ46" s="1"/>
      <c r="AR46" s="1"/>
      <c r="AS46" s="1"/>
      <c r="AT46" s="1"/>
    </row>
    <row r="47" spans="1:46" ht="21" customHeight="1" x14ac:dyDescent="0.25">
      <c r="A47" s="270"/>
      <c r="B47" s="271"/>
      <c r="C47" s="59" t="str">
        <f>C62</f>
        <v>Remove TAC</v>
      </c>
      <c r="D47" s="186" t="s">
        <v>141</v>
      </c>
      <c r="E47" s="186" t="s">
        <v>141</v>
      </c>
      <c r="F47" s="213" t="s">
        <v>110</v>
      </c>
      <c r="G47" s="186" t="s">
        <v>141</v>
      </c>
      <c r="H47" s="185" t="s">
        <v>141</v>
      </c>
      <c r="I47" s="185" t="s">
        <v>110</v>
      </c>
      <c r="J47" s="144"/>
      <c r="K47" s="145"/>
      <c r="L47" s="144"/>
      <c r="M47" s="3" t="s">
        <v>110</v>
      </c>
      <c r="N47" s="171" t="s">
        <v>110</v>
      </c>
      <c r="O47" s="195" t="s">
        <v>241</v>
      </c>
      <c r="P47" s="249" t="s">
        <v>170</v>
      </c>
      <c r="Q47" s="150"/>
      <c r="R47" s="150"/>
      <c r="AC47" s="1"/>
      <c r="AD47" s="1"/>
      <c r="AE47" s="1"/>
      <c r="AF47" s="1"/>
      <c r="AG47" s="1"/>
      <c r="AH47" s="1"/>
      <c r="AI47" s="1"/>
      <c r="AJ47" s="1"/>
      <c r="AK47" s="1"/>
      <c r="AL47" s="1"/>
      <c r="AM47" s="1"/>
      <c r="AN47" s="1"/>
      <c r="AO47" s="1"/>
      <c r="AP47" s="1"/>
      <c r="AQ47" s="1"/>
      <c r="AR47" s="1"/>
      <c r="AS47" s="1"/>
      <c r="AT47" s="1"/>
    </row>
    <row r="48" spans="1:46" ht="30" x14ac:dyDescent="0.25">
      <c r="A48" s="270"/>
      <c r="B48" s="271"/>
      <c r="C48" s="59" t="s">
        <v>176</v>
      </c>
      <c r="D48" s="186" t="s">
        <v>134</v>
      </c>
      <c r="E48" s="186" t="s">
        <v>134</v>
      </c>
      <c r="F48" s="213" t="s">
        <v>110</v>
      </c>
      <c r="G48" s="186" t="s">
        <v>134</v>
      </c>
      <c r="H48" s="185" t="s">
        <v>134</v>
      </c>
      <c r="I48" s="185" t="s">
        <v>110</v>
      </c>
      <c r="J48" s="144"/>
      <c r="K48" s="145"/>
      <c r="L48" s="144"/>
      <c r="M48" s="3" t="s">
        <v>110</v>
      </c>
      <c r="N48" s="171" t="s">
        <v>194</v>
      </c>
      <c r="O48" s="195" t="s">
        <v>243</v>
      </c>
      <c r="P48" s="194" t="s">
        <v>254</v>
      </c>
      <c r="Q48" s="150"/>
      <c r="R48" s="150"/>
      <c r="AC48" s="1"/>
      <c r="AD48" s="1"/>
      <c r="AE48" s="1"/>
      <c r="AF48" s="1"/>
      <c r="AG48" s="1"/>
      <c r="AH48" s="1"/>
      <c r="AI48" s="1"/>
      <c r="AJ48" s="1"/>
      <c r="AK48" s="1"/>
      <c r="AL48" s="1"/>
      <c r="AM48" s="1"/>
      <c r="AN48" s="1"/>
      <c r="AO48" s="1"/>
      <c r="AP48" s="1"/>
      <c r="AQ48" s="1"/>
      <c r="AR48" s="1"/>
      <c r="AS48" s="1"/>
      <c r="AT48" s="1"/>
    </row>
    <row r="49" spans="1:46" ht="21" x14ac:dyDescent="0.25">
      <c r="A49" s="270"/>
      <c r="B49" s="271"/>
      <c r="C49" s="58" t="str">
        <f t="shared" ref="C49" si="6">C63</f>
        <v xml:space="preserve">Merge TAC regions </v>
      </c>
      <c r="D49" s="185" t="s">
        <v>144</v>
      </c>
      <c r="E49" s="185" t="s">
        <v>144</v>
      </c>
      <c r="F49" s="213" t="s">
        <v>110</v>
      </c>
      <c r="G49" s="185" t="s">
        <v>144</v>
      </c>
      <c r="H49" s="185" t="s">
        <v>144</v>
      </c>
      <c r="I49" s="185" t="s">
        <v>110</v>
      </c>
      <c r="J49" s="144"/>
      <c r="K49" s="145"/>
      <c r="L49" s="144"/>
      <c r="M49" s="3" t="s">
        <v>110</v>
      </c>
      <c r="N49" s="171" t="s">
        <v>146</v>
      </c>
      <c r="O49" s="194" t="s">
        <v>143</v>
      </c>
      <c r="P49" s="230" t="s">
        <v>135</v>
      </c>
      <c r="Q49" s="150"/>
      <c r="R49" s="150"/>
      <c r="AC49" s="1"/>
      <c r="AD49" s="1"/>
      <c r="AE49" s="1"/>
      <c r="AF49" s="1"/>
      <c r="AG49" s="1"/>
      <c r="AH49" s="1"/>
      <c r="AI49" s="1"/>
      <c r="AJ49" s="1"/>
      <c r="AK49" s="1"/>
      <c r="AL49" s="1"/>
      <c r="AM49" s="1"/>
      <c r="AN49" s="1"/>
      <c r="AO49" s="1"/>
      <c r="AP49" s="1"/>
      <c r="AQ49" s="1"/>
      <c r="AR49" s="1"/>
      <c r="AS49" s="1"/>
      <c r="AT49" s="1"/>
    </row>
    <row r="50" spans="1:46" ht="21" customHeight="1" x14ac:dyDescent="0.25">
      <c r="A50" s="1"/>
      <c r="B50" s="1"/>
      <c r="C50" s="1"/>
      <c r="D50" s="1"/>
      <c r="E50" s="1"/>
      <c r="F50" s="6"/>
      <c r="G50" s="1"/>
      <c r="H50" s="1"/>
      <c r="I50" s="6"/>
      <c r="J50" s="1"/>
      <c r="K50" s="6"/>
      <c r="L50" s="1"/>
      <c r="M50" s="5"/>
      <c r="N50" s="5"/>
      <c r="O50" s="5"/>
      <c r="P50" s="205"/>
      <c r="Q50" s="150"/>
      <c r="R50" s="150"/>
      <c r="AC50" s="1"/>
      <c r="AD50" s="1"/>
      <c r="AE50" s="1"/>
      <c r="AF50" s="1"/>
      <c r="AG50" s="1"/>
      <c r="AH50" s="1"/>
      <c r="AI50" s="1"/>
      <c r="AJ50" s="1"/>
      <c r="AK50" s="1"/>
      <c r="AL50" s="1"/>
      <c r="AM50" s="1"/>
      <c r="AN50" s="1"/>
      <c r="AO50" s="1"/>
      <c r="AP50" s="1"/>
      <c r="AQ50" s="1"/>
      <c r="AR50" s="1"/>
      <c r="AS50" s="1"/>
      <c r="AT50" s="1"/>
    </row>
    <row r="51" spans="1:46" ht="34.5" customHeight="1" x14ac:dyDescent="0.25">
      <c r="A51" s="1"/>
      <c r="B51" s="1"/>
      <c r="C51" s="74" t="s">
        <v>38</v>
      </c>
      <c r="D51" s="68" t="s">
        <v>40</v>
      </c>
      <c r="E51" s="36"/>
      <c r="F51" s="7"/>
      <c r="G51" s="68"/>
      <c r="H51" s="36"/>
      <c r="I51" s="7"/>
      <c r="J51" s="36"/>
      <c r="L51" s="36"/>
      <c r="M51" s="5"/>
      <c r="N51" s="5"/>
      <c r="O51" s="5"/>
      <c r="P51" s="205"/>
      <c r="Q51" s="150"/>
      <c r="R51" s="150"/>
      <c r="AC51" s="1"/>
      <c r="AD51" s="1"/>
      <c r="AE51" s="1"/>
      <c r="AF51" s="1"/>
      <c r="AG51" s="1"/>
      <c r="AH51" s="1"/>
      <c r="AI51" s="1"/>
      <c r="AJ51" s="1"/>
      <c r="AK51" s="1"/>
      <c r="AL51" s="1"/>
      <c r="AM51" s="1"/>
      <c r="AN51" s="1"/>
      <c r="AO51" s="1"/>
      <c r="AP51" s="1"/>
      <c r="AQ51" s="1"/>
      <c r="AR51" s="1"/>
      <c r="AS51" s="1"/>
      <c r="AT51" s="1"/>
    </row>
    <row r="52" spans="1:46" ht="21" x14ac:dyDescent="0.25">
      <c r="A52" s="270" t="s">
        <v>2</v>
      </c>
      <c r="B52" s="271"/>
      <c r="C52" s="56" t="s">
        <v>14</v>
      </c>
      <c r="D52" s="189" t="s">
        <v>141</v>
      </c>
      <c r="E52" s="189" t="s">
        <v>141</v>
      </c>
      <c r="F52" s="213" t="s">
        <v>110</v>
      </c>
      <c r="G52" s="189" t="s">
        <v>141</v>
      </c>
      <c r="H52" s="185" t="s">
        <v>141</v>
      </c>
      <c r="I52" s="185" t="s">
        <v>110</v>
      </c>
      <c r="J52" s="143"/>
      <c r="K52" s="145"/>
      <c r="L52" s="143"/>
      <c r="M52" s="3" t="s">
        <v>110</v>
      </c>
      <c r="N52" s="28" t="s">
        <v>110</v>
      </c>
      <c r="O52" s="195" t="s">
        <v>138</v>
      </c>
      <c r="P52" s="249" t="s">
        <v>170</v>
      </c>
      <c r="Q52" s="150"/>
      <c r="R52" s="150"/>
      <c r="AC52" s="1"/>
      <c r="AD52" s="1"/>
      <c r="AE52" s="1"/>
      <c r="AF52" s="1"/>
      <c r="AG52" s="1"/>
      <c r="AH52" s="1"/>
      <c r="AI52" s="1"/>
      <c r="AJ52" s="1"/>
      <c r="AK52" s="1"/>
      <c r="AL52" s="1"/>
      <c r="AM52" s="1"/>
      <c r="AN52" s="1"/>
      <c r="AO52" s="1"/>
      <c r="AP52" s="1"/>
      <c r="AQ52" s="1"/>
      <c r="AR52" s="1"/>
      <c r="AS52" s="1"/>
      <c r="AT52" s="1"/>
    </row>
    <row r="53" spans="1:46" s="1" customFormat="1" ht="21" x14ac:dyDescent="0.25">
      <c r="A53" s="270"/>
      <c r="B53" s="271"/>
      <c r="C53" s="62" t="s">
        <v>30</v>
      </c>
      <c r="D53" s="185" t="s">
        <v>134</v>
      </c>
      <c r="E53" s="185" t="s">
        <v>134</v>
      </c>
      <c r="F53" s="214" t="s">
        <v>110</v>
      </c>
      <c r="G53" s="185" t="s">
        <v>137</v>
      </c>
      <c r="H53" s="185" t="s">
        <v>137</v>
      </c>
      <c r="I53" s="188" t="s">
        <v>110</v>
      </c>
      <c r="J53" s="143"/>
      <c r="K53" s="146"/>
      <c r="L53" s="143"/>
      <c r="M53" s="3" t="s">
        <v>110</v>
      </c>
      <c r="N53" s="141" t="s">
        <v>139</v>
      </c>
      <c r="O53" s="229" t="s">
        <v>140</v>
      </c>
      <c r="P53" s="230" t="s">
        <v>24</v>
      </c>
      <c r="Q53" s="150"/>
      <c r="R53" s="150"/>
    </row>
    <row r="54" spans="1:46" s="1" customFormat="1" ht="21" x14ac:dyDescent="0.35">
      <c r="A54" s="270"/>
      <c r="B54" s="271"/>
      <c r="C54" s="176" t="s">
        <v>31</v>
      </c>
      <c r="D54" s="189" t="s">
        <v>141</v>
      </c>
      <c r="E54" s="189" t="s">
        <v>141</v>
      </c>
      <c r="F54" s="215" t="s">
        <v>110</v>
      </c>
      <c r="G54" s="189" t="s">
        <v>141</v>
      </c>
      <c r="H54" s="189" t="s">
        <v>141</v>
      </c>
      <c r="I54" s="189" t="s">
        <v>110</v>
      </c>
      <c r="J54" s="143"/>
      <c r="K54" s="177"/>
      <c r="L54" s="143"/>
      <c r="M54" s="3" t="s">
        <v>110</v>
      </c>
      <c r="N54" s="247" t="s">
        <v>110</v>
      </c>
      <c r="O54" s="194" t="s">
        <v>244</v>
      </c>
      <c r="P54" s="239" t="s">
        <v>170</v>
      </c>
      <c r="Q54" s="150"/>
      <c r="R54" s="150"/>
    </row>
    <row r="55" spans="1:46" s="1" customFormat="1" ht="21" customHeight="1" x14ac:dyDescent="0.35">
      <c r="A55" s="270"/>
      <c r="B55" s="271"/>
      <c r="C55" s="175"/>
      <c r="D55" s="185"/>
      <c r="E55" s="185"/>
      <c r="F55" s="185"/>
      <c r="G55" s="185"/>
      <c r="H55" s="185"/>
      <c r="I55" s="185"/>
      <c r="J55" s="39"/>
      <c r="K55" s="196"/>
      <c r="L55" s="39"/>
      <c r="M55" s="197"/>
      <c r="N55" s="197"/>
      <c r="O55" s="148"/>
      <c r="P55" s="147"/>
      <c r="Q55" s="150"/>
      <c r="R55" s="150"/>
    </row>
    <row r="56" spans="1:46" s="1" customFormat="1" ht="21" customHeight="1" x14ac:dyDescent="0.35">
      <c r="A56" s="270"/>
      <c r="B56" s="271"/>
      <c r="C56" s="175"/>
      <c r="D56" s="185"/>
      <c r="E56" s="185"/>
      <c r="F56" s="185"/>
      <c r="G56" s="185"/>
      <c r="H56" s="185"/>
      <c r="I56" s="185"/>
      <c r="J56" s="39"/>
      <c r="K56" s="196"/>
      <c r="L56" s="39"/>
      <c r="M56" s="197"/>
      <c r="N56" s="197"/>
      <c r="O56" s="148"/>
      <c r="P56" s="147"/>
      <c r="Q56" s="150"/>
      <c r="R56" s="150"/>
    </row>
    <row r="57" spans="1:46" ht="21.75" thickBot="1" x14ac:dyDescent="0.3">
      <c r="A57" s="1"/>
      <c r="B57" s="1"/>
      <c r="C57" s="4"/>
      <c r="D57" s="4"/>
      <c r="E57" s="4"/>
      <c r="F57" s="6"/>
      <c r="G57" s="15"/>
      <c r="H57" s="4"/>
      <c r="I57" s="6"/>
      <c r="J57" s="4"/>
      <c r="K57" s="15"/>
      <c r="L57" s="4"/>
      <c r="M57" s="5"/>
      <c r="N57" s="5"/>
      <c r="O57" s="15"/>
      <c r="Q57" s="150"/>
      <c r="R57" s="150"/>
      <c r="AC57" s="1"/>
      <c r="AD57" s="1"/>
      <c r="AE57" s="1"/>
      <c r="AF57" s="1"/>
      <c r="AG57" s="1"/>
      <c r="AH57" s="1"/>
      <c r="AI57" s="1"/>
      <c r="AJ57" s="1"/>
      <c r="AK57" s="1"/>
      <c r="AL57" s="1"/>
      <c r="AM57" s="1"/>
      <c r="AN57" s="1"/>
      <c r="AO57" s="1"/>
      <c r="AP57" s="1"/>
      <c r="AQ57" s="1"/>
      <c r="AR57" s="1"/>
      <c r="AS57" s="1"/>
      <c r="AT57" s="1"/>
    </row>
    <row r="58" spans="1:46" ht="111.75" customHeight="1" thickBot="1" x14ac:dyDescent="0.3">
      <c r="A58" s="268" t="s">
        <v>78</v>
      </c>
      <c r="B58" s="269"/>
      <c r="C58" s="269"/>
      <c r="D58" s="272" t="s">
        <v>245</v>
      </c>
      <c r="E58" s="269"/>
      <c r="F58" s="269"/>
      <c r="G58" s="269"/>
      <c r="H58" s="269"/>
      <c r="I58" s="273"/>
      <c r="J58" s="117"/>
      <c r="K58" s="105"/>
      <c r="L58" s="201"/>
      <c r="M58" s="31"/>
      <c r="N58" s="31"/>
      <c r="O58" s="31"/>
      <c r="P58" s="31"/>
      <c r="Q58" s="274"/>
      <c r="R58" s="274"/>
      <c r="AC58" s="1"/>
      <c r="AD58" s="1"/>
      <c r="AE58" s="1"/>
      <c r="AF58" s="1"/>
      <c r="AG58" s="1"/>
      <c r="AH58" s="1"/>
      <c r="AI58" s="1"/>
      <c r="AJ58" s="1"/>
      <c r="AK58" s="1"/>
      <c r="AL58" s="1"/>
      <c r="AM58" s="1"/>
      <c r="AN58" s="1"/>
      <c r="AO58" s="1"/>
      <c r="AP58" s="1"/>
      <c r="AQ58" s="1"/>
      <c r="AR58" s="1"/>
      <c r="AS58" s="1"/>
      <c r="AT58" s="1"/>
    </row>
    <row r="59" spans="1:46" ht="23.25" hidden="1" x14ac:dyDescent="0.35">
      <c r="A59" s="18"/>
      <c r="B59" s="19"/>
      <c r="C59" s="6"/>
      <c r="D59" s="6"/>
      <c r="E59" s="6"/>
      <c r="F59" s="5"/>
      <c r="G59" s="114"/>
      <c r="H59" s="6"/>
      <c r="I59" s="5"/>
      <c r="J59" s="6"/>
      <c r="K59" s="5"/>
      <c r="L59" s="6"/>
      <c r="M59" s="5"/>
      <c r="N59" s="5"/>
      <c r="O59" s="5"/>
      <c r="Q59" s="150"/>
      <c r="R59" s="150"/>
      <c r="AC59" s="1"/>
      <c r="AD59" s="1"/>
      <c r="AE59" s="1"/>
      <c r="AF59" s="1"/>
      <c r="AG59" s="1"/>
      <c r="AH59" s="1"/>
      <c r="AI59" s="1"/>
      <c r="AJ59" s="1"/>
      <c r="AK59" s="1"/>
      <c r="AL59" s="1"/>
      <c r="AM59" s="1"/>
      <c r="AN59" s="1"/>
      <c r="AO59" s="1"/>
      <c r="AP59" s="1"/>
      <c r="AQ59" s="1"/>
      <c r="AR59" s="1"/>
      <c r="AS59" s="1"/>
      <c r="AT59" s="1"/>
    </row>
    <row r="60" spans="1:46" ht="21" hidden="1" x14ac:dyDescent="0.25">
      <c r="A60" s="1"/>
      <c r="B60" s="1"/>
      <c r="C60" s="16"/>
      <c r="D60" s="69" t="s">
        <v>39</v>
      </c>
      <c r="E60" s="16"/>
      <c r="F60" s="7"/>
      <c r="G60" s="115"/>
      <c r="H60" s="16"/>
      <c r="I60" s="7"/>
      <c r="J60" s="16"/>
      <c r="L60" s="16"/>
      <c r="M60" s="5"/>
      <c r="N60" s="5"/>
      <c r="O60" s="16"/>
      <c r="Q60" s="150"/>
      <c r="R60" s="150"/>
      <c r="AC60" s="1"/>
      <c r="AD60" s="1"/>
      <c r="AE60" s="1"/>
      <c r="AF60" s="1"/>
      <c r="AG60" s="1"/>
      <c r="AH60" s="1"/>
      <c r="AI60" s="1"/>
      <c r="AJ60" s="1"/>
      <c r="AK60" s="1"/>
      <c r="AL60" s="1"/>
      <c r="AM60" s="1"/>
      <c r="AN60" s="1"/>
      <c r="AO60" s="1"/>
      <c r="AP60" s="1"/>
      <c r="AQ60" s="1"/>
      <c r="AR60" s="1"/>
      <c r="AS60" s="1"/>
      <c r="AT60" s="1"/>
    </row>
    <row r="61" spans="1:46" ht="21" hidden="1" customHeight="1" thickBot="1" x14ac:dyDescent="0.3">
      <c r="A61" s="266" t="s">
        <v>32</v>
      </c>
      <c r="B61" s="267"/>
      <c r="C61" s="41" t="s">
        <v>11</v>
      </c>
      <c r="D61" s="13" t="s">
        <v>55</v>
      </c>
      <c r="E61" s="13" t="s">
        <v>55</v>
      </c>
      <c r="F61" s="138" t="s">
        <v>55</v>
      </c>
      <c r="G61" s="42"/>
      <c r="H61" s="138" t="s">
        <v>55</v>
      </c>
      <c r="I61" s="44"/>
      <c r="J61" s="13"/>
      <c r="K61" s="75"/>
      <c r="L61" s="13"/>
      <c r="M61" s="14"/>
      <c r="N61" s="29"/>
      <c r="P61" s="66"/>
      <c r="Q61" s="150"/>
      <c r="R61" s="150"/>
      <c r="AC61" s="1"/>
      <c r="AD61" s="1"/>
      <c r="AE61" s="1"/>
      <c r="AF61" s="1"/>
      <c r="AG61" s="1"/>
      <c r="AH61" s="1"/>
      <c r="AI61" s="1"/>
      <c r="AJ61" s="1"/>
      <c r="AK61" s="1"/>
      <c r="AL61" s="1"/>
      <c r="AM61" s="1"/>
      <c r="AN61" s="1"/>
      <c r="AO61" s="1"/>
      <c r="AP61" s="1"/>
      <c r="AQ61" s="1"/>
      <c r="AR61" s="1"/>
      <c r="AS61" s="1"/>
      <c r="AT61" s="1"/>
    </row>
    <row r="62" spans="1:46" ht="21" hidden="1" customHeight="1" thickBot="1" x14ac:dyDescent="0.3">
      <c r="A62" s="266"/>
      <c r="B62" s="267"/>
      <c r="C62" s="58" t="s">
        <v>5</v>
      </c>
      <c r="D62" s="37"/>
      <c r="E62" s="37"/>
      <c r="F62" s="73"/>
      <c r="G62" s="43"/>
      <c r="H62" s="138"/>
      <c r="I62" s="112"/>
      <c r="J62" s="37"/>
      <c r="K62" s="76"/>
      <c r="L62" s="37"/>
      <c r="M62" s="20"/>
      <c r="N62" s="30"/>
      <c r="O62" s="2"/>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x14ac:dyDescent="0.25">
      <c r="A63" s="266"/>
      <c r="B63" s="267"/>
      <c r="C63" s="58" t="s">
        <v>6</v>
      </c>
      <c r="D63" s="12"/>
      <c r="E63" s="12"/>
      <c r="F63" s="138"/>
      <c r="G63" s="42"/>
      <c r="H63" s="138"/>
      <c r="I63" s="113"/>
      <c r="J63" s="12"/>
      <c r="K63" s="75"/>
      <c r="L63" s="12"/>
      <c r="M63" s="14"/>
      <c r="N63" s="29"/>
      <c r="O63" s="17"/>
      <c r="P63" s="66"/>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3">
      <c r="A64" s="266"/>
      <c r="B64" s="267"/>
      <c r="C64" s="41" t="s">
        <v>16</v>
      </c>
      <c r="D64" s="38"/>
      <c r="E64" s="38"/>
      <c r="F64" s="138"/>
      <c r="G64" s="43"/>
      <c r="H64" s="138"/>
      <c r="I64" s="44"/>
      <c r="J64" s="38"/>
      <c r="K64" s="75"/>
      <c r="L64" s="38"/>
      <c r="M64" s="14"/>
      <c r="N64" s="14"/>
      <c r="O64" s="149"/>
      <c r="P64" s="147"/>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66"/>
      <c r="B65" s="267"/>
      <c r="C65" s="60" t="s">
        <v>15</v>
      </c>
      <c r="D65" s="23"/>
      <c r="E65" s="23"/>
      <c r="F65" s="138"/>
      <c r="G65" s="42"/>
      <c r="H65" s="138"/>
      <c r="I65" s="44"/>
      <c r="J65" s="23"/>
      <c r="K65" s="75"/>
      <c r="L65" s="23"/>
      <c r="M65" s="14"/>
      <c r="N65" s="14"/>
      <c r="O65" s="149"/>
      <c r="P65" s="147"/>
      <c r="Q65" s="150"/>
      <c r="R65" s="150"/>
      <c r="AC65" s="1"/>
      <c r="AD65" s="1"/>
      <c r="AE65" s="1"/>
      <c r="AF65" s="1"/>
      <c r="AG65" s="1"/>
      <c r="AH65" s="1"/>
      <c r="AI65" s="1"/>
      <c r="AJ65" s="1"/>
      <c r="AK65" s="1"/>
      <c r="AL65" s="1"/>
      <c r="AM65" s="1"/>
      <c r="AN65" s="1"/>
      <c r="AO65" s="1"/>
      <c r="AP65" s="1"/>
      <c r="AQ65" s="1"/>
      <c r="AR65" s="1"/>
      <c r="AS65" s="1"/>
      <c r="AT65" s="1"/>
    </row>
    <row r="66" spans="1:46" ht="21" hidden="1" customHeight="1" x14ac:dyDescent="0.3">
      <c r="A66" s="266"/>
      <c r="B66" s="267"/>
      <c r="C66" s="57"/>
      <c r="D66" s="24"/>
      <c r="E66" s="24"/>
      <c r="F66" s="73"/>
      <c r="G66" s="42"/>
      <c r="H66" s="138"/>
      <c r="I66" s="44"/>
      <c r="J66" s="24"/>
      <c r="K66" s="76"/>
      <c r="L66" s="24"/>
      <c r="M66" s="14"/>
      <c r="N66" s="29"/>
      <c r="O66" s="149"/>
      <c r="P66" s="147"/>
      <c r="Q66" s="150"/>
      <c r="R66" s="150"/>
      <c r="AC66" s="1"/>
      <c r="AD66" s="1"/>
      <c r="AE66" s="1"/>
      <c r="AF66" s="1"/>
      <c r="AG66" s="1"/>
      <c r="AH66" s="1"/>
      <c r="AI66" s="1"/>
      <c r="AJ66" s="1"/>
      <c r="AK66" s="1"/>
      <c r="AL66" s="1"/>
      <c r="AM66" s="1"/>
      <c r="AN66" s="1"/>
      <c r="AO66" s="1"/>
      <c r="AP66" s="1"/>
      <c r="AQ66" s="1"/>
      <c r="AR66" s="1"/>
      <c r="AS66" s="1"/>
      <c r="AT66" s="1"/>
    </row>
    <row r="67" spans="1:46" ht="21.75" hidden="1" thickBot="1" x14ac:dyDescent="0.3">
      <c r="A67" s="21"/>
      <c r="B67" s="21"/>
      <c r="C67" s="22"/>
      <c r="D67" s="6"/>
      <c r="E67" s="6"/>
      <c r="F67" s="6"/>
      <c r="G67" s="22"/>
      <c r="H67" s="22"/>
      <c r="I67" s="22"/>
      <c r="J67" s="22"/>
      <c r="K67" s="22"/>
      <c r="L67" s="22"/>
      <c r="M67" s="15"/>
      <c r="N67" s="15"/>
      <c r="O67" s="142" t="s">
        <v>56</v>
      </c>
      <c r="Q67" s="150"/>
      <c r="R67" s="150"/>
      <c r="AC67" s="1"/>
      <c r="AD67" s="1"/>
      <c r="AE67" s="1"/>
      <c r="AF67" s="1"/>
      <c r="AG67" s="1"/>
      <c r="AH67" s="1"/>
      <c r="AI67" s="1"/>
      <c r="AJ67" s="1"/>
      <c r="AK67" s="1"/>
      <c r="AL67" s="1"/>
      <c r="AM67" s="1"/>
      <c r="AN67" s="1"/>
      <c r="AO67" s="1"/>
      <c r="AP67" s="1"/>
      <c r="AQ67" s="1"/>
      <c r="AR67" s="1"/>
      <c r="AS67" s="1"/>
      <c r="AT67" s="1"/>
    </row>
    <row r="68" spans="1:46" ht="60" hidden="1" customHeight="1" x14ac:dyDescent="0.35">
      <c r="A68" s="268" t="s">
        <v>29</v>
      </c>
      <c r="B68" s="269"/>
      <c r="C68" s="269"/>
      <c r="D68" s="117" t="s">
        <v>57</v>
      </c>
      <c r="E68" s="117"/>
      <c r="F68" s="105"/>
      <c r="G68" s="107"/>
      <c r="H68" s="201"/>
      <c r="I68" s="106"/>
      <c r="J68" s="117"/>
      <c r="K68" s="105"/>
      <c r="L68" s="201"/>
      <c r="M68" s="32"/>
      <c r="N68" s="31"/>
      <c r="O68" s="31"/>
      <c r="P68" s="31"/>
      <c r="Q68" s="150"/>
      <c r="R68" s="150"/>
      <c r="AC68" s="1"/>
      <c r="AD68" s="1"/>
      <c r="AE68" s="1"/>
      <c r="AF68" s="1"/>
      <c r="AG68" s="1"/>
      <c r="AH68" s="1"/>
      <c r="AI68" s="1"/>
      <c r="AJ68" s="1"/>
      <c r="AK68" s="1"/>
      <c r="AL68" s="1"/>
      <c r="AM68" s="1"/>
      <c r="AN68" s="1"/>
      <c r="AO68" s="1"/>
      <c r="AP68" s="1"/>
      <c r="AQ68" s="1"/>
      <c r="AR68" s="1"/>
      <c r="AS68" s="1"/>
      <c r="AT68" s="1"/>
    </row>
    <row r="69" spans="1:46" s="1" customFormat="1" x14ac:dyDescent="0.25">
      <c r="Q69" s="150"/>
      <c r="R69" s="150"/>
    </row>
    <row r="70" spans="1:46" s="1" customFormat="1" ht="23.25" x14ac:dyDescent="0.35">
      <c r="A70" s="206" t="s">
        <v>20</v>
      </c>
      <c r="B70" s="207"/>
    </row>
    <row r="71" spans="1:46" s="1" customFormat="1" ht="21" x14ac:dyDescent="0.35">
      <c r="A71" s="208"/>
      <c r="B71" s="207" t="s">
        <v>21</v>
      </c>
    </row>
    <row r="72" spans="1:46" s="1" customFormat="1" ht="21" x14ac:dyDescent="0.35">
      <c r="A72" s="208"/>
      <c r="B72" s="207" t="s">
        <v>22</v>
      </c>
    </row>
    <row r="73" spans="1:46" s="1" customFormat="1" ht="21" x14ac:dyDescent="0.35">
      <c r="A73" s="208"/>
      <c r="B73" s="207" t="s">
        <v>23</v>
      </c>
    </row>
    <row r="74" spans="1:46" s="1" customFormat="1" ht="21" x14ac:dyDescent="0.35">
      <c r="A74" s="208"/>
      <c r="B74" s="207" t="s">
        <v>24</v>
      </c>
    </row>
    <row r="75" spans="1:46" s="1" customFormat="1" ht="21" x14ac:dyDescent="0.35">
      <c r="A75" s="208"/>
      <c r="B75" s="207" t="s">
        <v>25</v>
      </c>
    </row>
    <row r="76" spans="1:46" s="1" customFormat="1" ht="21" x14ac:dyDescent="0.35">
      <c r="A76" s="208"/>
      <c r="B76" s="207" t="s">
        <v>26</v>
      </c>
    </row>
    <row r="77" spans="1:46" s="1" customFormat="1" ht="21" x14ac:dyDescent="0.35">
      <c r="A77" s="208"/>
      <c r="B77" s="207" t="s">
        <v>27</v>
      </c>
    </row>
    <row r="78" spans="1:46" s="1" customFormat="1" ht="21" x14ac:dyDescent="0.35">
      <c r="A78" s="208"/>
      <c r="B78" s="207" t="s">
        <v>24</v>
      </c>
    </row>
    <row r="79" spans="1:46" s="1" customFormat="1" ht="21" x14ac:dyDescent="0.35">
      <c r="A79" s="208"/>
      <c r="B79" s="207" t="s">
        <v>25</v>
      </c>
    </row>
    <row r="80" spans="1:46" s="1" customFormat="1" ht="21" x14ac:dyDescent="0.35">
      <c r="A80" s="208"/>
      <c r="B80" s="207" t="s">
        <v>26</v>
      </c>
    </row>
    <row r="81" spans="1:2" s="1" customFormat="1" ht="21" x14ac:dyDescent="0.35">
      <c r="A81" s="208"/>
      <c r="B81" s="207" t="s">
        <v>27</v>
      </c>
    </row>
    <row r="82" spans="1:2" s="1" customFormat="1" ht="21" x14ac:dyDescent="0.35">
      <c r="B82" s="72"/>
    </row>
  </sheetData>
  <mergeCells count="29">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 ref="D58:I58"/>
    <mergeCell ref="Q58:R58"/>
    <mergeCell ref="A29:B29"/>
    <mergeCell ref="Q30:R30"/>
    <mergeCell ref="A31:B33"/>
    <mergeCell ref="Q32:R32"/>
    <mergeCell ref="Q35:R35"/>
    <mergeCell ref="O37:O40"/>
    <mergeCell ref="A61:B66"/>
    <mergeCell ref="A68:C68"/>
    <mergeCell ref="A36:B40"/>
    <mergeCell ref="A43:B49"/>
    <mergeCell ref="A52:B56"/>
    <mergeCell ref="A58:C58"/>
  </mergeCells>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T83"/>
  <sheetViews>
    <sheetView zoomScale="60" zoomScaleNormal="60" workbookViewId="0">
      <pane xSplit="2" ySplit="2" topLeftCell="C9" activePane="bottomRight" state="frozen"/>
      <selection pane="topRight" activeCell="C1" sqref="C1"/>
      <selection pane="bottomLeft" activeCell="A3" sqref="A3"/>
      <selection pane="bottomRight" activeCell="E24" sqref="E24"/>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81</v>
      </c>
      <c r="B1" s="108"/>
      <c r="C1" s="108"/>
      <c r="D1" s="109"/>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83"/>
      <c r="E3" s="283"/>
      <c r="F3" s="283"/>
      <c r="G3" s="283"/>
      <c r="H3" s="283"/>
      <c r="I3" s="283"/>
      <c r="J3" s="283"/>
      <c r="K3" s="283"/>
      <c r="L3" s="283"/>
    </row>
    <row r="4" spans="1:28" s="1" customFormat="1" ht="26.25" x14ac:dyDescent="0.25">
      <c r="A4" s="285" t="s">
        <v>262</v>
      </c>
      <c r="B4" s="285"/>
      <c r="C4" s="137">
        <v>12446</v>
      </c>
      <c r="D4" s="284"/>
      <c r="E4" s="284"/>
      <c r="F4" s="284"/>
      <c r="G4" s="284"/>
      <c r="H4" s="284"/>
      <c r="I4" s="284"/>
      <c r="J4" s="284"/>
      <c r="K4" s="284"/>
      <c r="L4" s="284"/>
    </row>
    <row r="5" spans="1:28" s="1" customFormat="1" ht="26.25" x14ac:dyDescent="0.25">
      <c r="A5" s="285" t="s">
        <v>271</v>
      </c>
      <c r="B5" s="285"/>
      <c r="C5" s="209">
        <f>C4*1.42</f>
        <v>17673.32</v>
      </c>
      <c r="D5" s="284"/>
      <c r="E5" s="284"/>
      <c r="F5" s="284"/>
      <c r="G5" s="284"/>
      <c r="H5" s="284"/>
      <c r="I5" s="284"/>
      <c r="J5" s="284"/>
      <c r="K5" s="284"/>
      <c r="L5" s="284"/>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264</v>
      </c>
      <c r="C7" s="73"/>
      <c r="D7" s="100">
        <f>(D8/$C$4)*100</f>
        <v>16.366704161979754</v>
      </c>
      <c r="E7" s="100">
        <f t="shared" ref="E7:I7" si="0">(E8/$C$4)*100</f>
        <v>54.539611120038565</v>
      </c>
      <c r="F7" s="100">
        <f t="shared" si="0"/>
        <v>0</v>
      </c>
      <c r="G7" s="100">
        <f t="shared" si="0"/>
        <v>0</v>
      </c>
      <c r="H7" s="100">
        <f t="shared" si="0"/>
        <v>29.093684717981681</v>
      </c>
      <c r="I7" s="100">
        <f t="shared" si="0"/>
        <v>0</v>
      </c>
      <c r="J7" s="90">
        <v>16.899999999999999</v>
      </c>
      <c r="K7" s="90">
        <v>79.599999999999994</v>
      </c>
      <c r="L7" s="90">
        <v>3.5</v>
      </c>
      <c r="M7" s="71"/>
    </row>
    <row r="8" spans="1:28" s="1" customFormat="1" ht="26.25" customHeight="1" x14ac:dyDescent="0.25">
      <c r="A8" s="128"/>
      <c r="B8" s="123" t="s">
        <v>265</v>
      </c>
      <c r="C8" s="73"/>
      <c r="D8" s="87">
        <v>2037</v>
      </c>
      <c r="E8" s="87">
        <v>6788</v>
      </c>
      <c r="F8" s="50">
        <v>0</v>
      </c>
      <c r="G8" s="50">
        <v>0</v>
      </c>
      <c r="H8" s="87">
        <v>3621</v>
      </c>
      <c r="I8" s="50">
        <v>0</v>
      </c>
      <c r="J8" s="91">
        <f>($H$8/100)*J7</f>
        <v>611.94899999999996</v>
      </c>
      <c r="K8" s="91">
        <f>($H$8/100)*K7</f>
        <v>2882.3159999999998</v>
      </c>
      <c r="L8" s="91">
        <f>($H$8/100)*L7</f>
        <v>126.735</v>
      </c>
      <c r="M8" s="94"/>
    </row>
    <row r="9" spans="1:28" s="1" customFormat="1" ht="26.25" customHeight="1" x14ac:dyDescent="0.25">
      <c r="A9" s="124" t="s">
        <v>48</v>
      </c>
      <c r="B9" s="122" t="s">
        <v>47</v>
      </c>
      <c r="C9" s="73"/>
      <c r="D9" s="87">
        <v>2572.3409999999999</v>
      </c>
      <c r="E9" s="87">
        <v>7290.6719999999996</v>
      </c>
      <c r="F9" s="87">
        <v>0</v>
      </c>
      <c r="G9" s="87">
        <v>82</v>
      </c>
      <c r="H9" s="87">
        <v>3102.9580000000001</v>
      </c>
      <c r="I9" s="87">
        <v>0</v>
      </c>
      <c r="J9" s="91"/>
      <c r="K9" s="91"/>
      <c r="L9" s="91"/>
      <c r="M9" s="139">
        <f>SUM(D9:I9)</f>
        <v>13047.971</v>
      </c>
    </row>
    <row r="10" spans="1:28" s="1" customFormat="1" ht="26.25" customHeight="1" x14ac:dyDescent="0.25">
      <c r="A10" s="128"/>
      <c r="B10" s="123" t="s">
        <v>266</v>
      </c>
      <c r="C10" s="73"/>
      <c r="D10" s="88">
        <f>($C$5/100)*D7</f>
        <v>2892.5400000000004</v>
      </c>
      <c r="E10" s="88">
        <f>($C$5/100)*E7</f>
        <v>9638.9600000000009</v>
      </c>
      <c r="F10" s="88">
        <f t="shared" ref="F10:I10" si="1">($C$5/100)*F7</f>
        <v>0</v>
      </c>
      <c r="G10" s="88">
        <f>($C$5/100)*G7</f>
        <v>0</v>
      </c>
      <c r="H10" s="88">
        <f>($C$5/100)*H7</f>
        <v>5141.8200000000006</v>
      </c>
      <c r="I10" s="88">
        <f t="shared" si="1"/>
        <v>0</v>
      </c>
      <c r="J10" s="92">
        <f>($H$10/100)*J7</f>
        <v>868.96758</v>
      </c>
      <c r="K10" s="92">
        <f>($H$10/100)*K7</f>
        <v>4092.8887200000004</v>
      </c>
      <c r="L10" s="92">
        <f>($H$10/100)*L7</f>
        <v>179.96370000000002</v>
      </c>
      <c r="M10" s="94"/>
    </row>
    <row r="11" spans="1:28" s="1" customFormat="1" ht="26.25" customHeight="1" x14ac:dyDescent="0.25">
      <c r="A11" s="124" t="s">
        <v>49</v>
      </c>
      <c r="B11" s="122" t="s">
        <v>267</v>
      </c>
      <c r="C11" s="73"/>
      <c r="D11" s="260">
        <v>2331.87</v>
      </c>
      <c r="E11" s="260">
        <v>1782.03</v>
      </c>
      <c r="F11" s="51">
        <v>0</v>
      </c>
      <c r="G11" s="65">
        <v>58</v>
      </c>
      <c r="H11" s="260">
        <v>2219.2399999999998</v>
      </c>
      <c r="I11" s="259">
        <v>0</v>
      </c>
      <c r="J11" s="90">
        <v>5</v>
      </c>
      <c r="K11" s="93">
        <v>5026</v>
      </c>
      <c r="L11" s="90">
        <v>2</v>
      </c>
      <c r="M11" s="94"/>
    </row>
    <row r="12" spans="1:28" s="1" customFormat="1" ht="26.25" customHeight="1" x14ac:dyDescent="0.25">
      <c r="A12" s="124"/>
      <c r="B12" s="122" t="s">
        <v>268</v>
      </c>
      <c r="C12" s="73"/>
      <c r="D12" s="260">
        <v>1634.76</v>
      </c>
      <c r="E12" s="260">
        <v>4333.21</v>
      </c>
      <c r="F12" s="51">
        <v>0</v>
      </c>
      <c r="G12" s="51">
        <v>108.21</v>
      </c>
      <c r="H12" s="260">
        <v>944.91</v>
      </c>
      <c r="I12" s="259">
        <v>0</v>
      </c>
      <c r="J12" s="90"/>
      <c r="K12" s="93"/>
      <c r="L12" s="90"/>
      <c r="M12" s="94"/>
    </row>
    <row r="13" spans="1:28" s="1" customFormat="1" ht="26.25" customHeight="1" x14ac:dyDescent="0.25">
      <c r="B13" s="122" t="s">
        <v>269</v>
      </c>
      <c r="C13" s="73"/>
      <c r="D13" s="140">
        <f>D12/D14</f>
        <v>0.41212817933611151</v>
      </c>
      <c r="E13" s="140">
        <f t="shared" ref="E13:H13" si="2">E12/E14</f>
        <v>0.70859197676624308</v>
      </c>
      <c r="F13" s="140">
        <v>0</v>
      </c>
      <c r="G13" s="140">
        <f t="shared" si="2"/>
        <v>0.65104386017688476</v>
      </c>
      <c r="H13" s="140">
        <f t="shared" si="2"/>
        <v>0.29862996381334644</v>
      </c>
      <c r="I13" s="140">
        <v>0</v>
      </c>
      <c r="J13" s="90">
        <v>30.61</v>
      </c>
      <c r="K13" s="93">
        <v>33.07</v>
      </c>
      <c r="L13" s="90">
        <v>455.3</v>
      </c>
      <c r="M13" s="94"/>
    </row>
    <row r="14" spans="1:28" s="1" customFormat="1" ht="26.25" x14ac:dyDescent="0.25">
      <c r="A14" s="46"/>
      <c r="B14" s="122" t="s">
        <v>270</v>
      </c>
      <c r="C14" s="126">
        <f>SUM(D14:I14)</f>
        <v>13412.229999999998</v>
      </c>
      <c r="D14" s="65">
        <f>D12+D11</f>
        <v>3966.63</v>
      </c>
      <c r="E14" s="65">
        <f t="shared" ref="E14:I14" si="3">E12+E11</f>
        <v>6115.24</v>
      </c>
      <c r="F14" s="97">
        <f t="shared" si="3"/>
        <v>0</v>
      </c>
      <c r="G14" s="97">
        <f t="shared" si="3"/>
        <v>166.20999999999998</v>
      </c>
      <c r="H14" s="97">
        <f t="shared" si="3"/>
        <v>3164.1499999999996</v>
      </c>
      <c r="I14" s="97">
        <f t="shared" si="3"/>
        <v>0</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1" t="s">
        <v>259</v>
      </c>
      <c r="B16" s="252" t="s">
        <v>260</v>
      </c>
      <c r="C16" s="137">
        <v>10022</v>
      </c>
      <c r="D16" s="87">
        <v>1640</v>
      </c>
      <c r="E16" s="87">
        <v>5467</v>
      </c>
      <c r="F16" s="87"/>
      <c r="G16" s="87"/>
      <c r="H16" s="87">
        <v>2915</v>
      </c>
      <c r="I16" s="100"/>
      <c r="J16" s="89"/>
      <c r="K16" s="89"/>
      <c r="L16" s="89"/>
    </row>
    <row r="17" spans="1:46" s="1" customFormat="1" ht="26.25" hidden="1" x14ac:dyDescent="0.25">
      <c r="A17" s="46"/>
      <c r="B17" s="252" t="s">
        <v>261</v>
      </c>
      <c r="C17" s="137">
        <v>10360</v>
      </c>
      <c r="D17" s="87">
        <v>1695</v>
      </c>
      <c r="E17" s="87">
        <v>6561</v>
      </c>
      <c r="F17" s="87"/>
      <c r="G17" s="87"/>
      <c r="H17" s="87">
        <v>3014</v>
      </c>
      <c r="I17" s="100"/>
      <c r="J17" s="258"/>
      <c r="K17" s="258"/>
      <c r="L17" s="89"/>
    </row>
    <row r="18" spans="1:46" s="257" customFormat="1" ht="26.25" x14ac:dyDescent="0.25">
      <c r="A18" s="46"/>
      <c r="B18" s="252"/>
      <c r="C18" s="255"/>
      <c r="D18" s="256"/>
      <c r="E18" s="256"/>
      <c r="F18" s="256"/>
      <c r="G18" s="256"/>
      <c r="H18" s="256"/>
      <c r="I18" s="256"/>
      <c r="J18" s="89"/>
      <c r="K18" s="89"/>
      <c r="L18" s="89"/>
    </row>
    <row r="19" spans="1:46" ht="28.5" customHeight="1" x14ac:dyDescent="0.25">
      <c r="A19" s="124" t="s">
        <v>50</v>
      </c>
      <c r="B19" s="64"/>
      <c r="C19" s="130" t="s">
        <v>51</v>
      </c>
      <c r="D19" s="127">
        <f>D11/D8</f>
        <v>1.1447569955817378</v>
      </c>
      <c r="E19" s="127">
        <f>E11/E8</f>
        <v>0.26252651738361815</v>
      </c>
      <c r="F19" s="127"/>
      <c r="G19" s="127"/>
      <c r="H19" s="127">
        <f>H11/H8</f>
        <v>0.61288041977354313</v>
      </c>
      <c r="I19" s="127"/>
      <c r="J19" s="254">
        <f>J14/J8</f>
        <v>1.1774917891843165E-2</v>
      </c>
      <c r="K19" s="254">
        <f>K14/K8</f>
        <v>2.6053139608731071</v>
      </c>
      <c r="L19" s="254">
        <f>L14/L8</f>
        <v>-4.4415874673325402E-3</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0.90651667100123967</v>
      </c>
      <c r="E20" s="127">
        <f>E11/E9</f>
        <v>0.24442602821797499</v>
      </c>
      <c r="F20" s="127" t="e">
        <f>F11/F9</f>
        <v>#DIV/0!</v>
      </c>
      <c r="G20" s="127">
        <f>G11/G9</f>
        <v>0.70731707317073167</v>
      </c>
      <c r="H20" s="127">
        <f>H11/H9</f>
        <v>0.71520143037707884</v>
      </c>
      <c r="I20" s="127"/>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f>D14/D8</f>
        <v>1.9472901325478646</v>
      </c>
      <c r="E21" s="133">
        <f>E14/E8</f>
        <v>0.90088980553918674</v>
      </c>
      <c r="F21" s="133"/>
      <c r="G21" s="133"/>
      <c r="H21" s="133">
        <f>H14/H8</f>
        <v>0.87383319524993086</v>
      </c>
      <c r="I21" s="133"/>
      <c r="J21" s="95"/>
      <c r="K21" s="96"/>
      <c r="L21" s="95"/>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1.5420311692734363</v>
      </c>
      <c r="E22" s="129">
        <f>E14/E9</f>
        <v>0.83877590433364713</v>
      </c>
      <c r="F22" s="129" t="e">
        <f>F14/F9</f>
        <v>#DIV/0!</v>
      </c>
      <c r="G22" s="129">
        <f>G14/G9</f>
        <v>2.026951219512195</v>
      </c>
      <c r="H22" s="129">
        <f>H14/H9</f>
        <v>1.0197205376289333</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0">
        <f>D14/D10</f>
        <v>1.3713310792590594</v>
      </c>
      <c r="E23" s="190">
        <f>E14/E10</f>
        <v>0.63442944052055394</v>
      </c>
      <c r="F23" s="191"/>
      <c r="G23" s="191"/>
      <c r="H23" s="191">
        <f>H14/H10</f>
        <v>0.61537548961262734</v>
      </c>
      <c r="I23" s="191"/>
      <c r="J23" s="95"/>
      <c r="K23" s="96"/>
      <c r="L23" s="95"/>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53">
        <f>D10-D14</f>
        <v>-1074.0899999999997</v>
      </c>
      <c r="E24" s="193">
        <f>E10-E14</f>
        <v>3523.7200000000012</v>
      </c>
      <c r="F24" s="153">
        <f>F10-F14</f>
        <v>0</v>
      </c>
      <c r="G24" s="153">
        <f>G10-G14</f>
        <v>-166.20999999999998</v>
      </c>
      <c r="H24" s="193">
        <f>H10-H14</f>
        <v>1977.670000000001</v>
      </c>
      <c r="I24" s="193">
        <v>0</v>
      </c>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6" t="s">
        <v>46</v>
      </c>
      <c r="B25" s="287"/>
      <c r="C25" s="288">
        <v>2</v>
      </c>
      <c r="D25" s="224" t="s">
        <v>112</v>
      </c>
      <c r="E25" s="264" t="s">
        <v>112</v>
      </c>
      <c r="F25" s="227" t="s">
        <v>111</v>
      </c>
      <c r="G25" s="75" t="s">
        <v>111</v>
      </c>
      <c r="H25" s="264" t="s">
        <v>112</v>
      </c>
      <c r="I25" s="264"/>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27" thickBot="1" x14ac:dyDescent="0.45">
      <c r="A26" s="159" t="s">
        <v>66</v>
      </c>
      <c r="B26" s="160"/>
      <c r="C26" s="289"/>
      <c r="D26" s="75" t="s">
        <v>91</v>
      </c>
      <c r="E26" s="138" t="s">
        <v>124</v>
      </c>
      <c r="F26" s="211" t="s">
        <v>121</v>
      </c>
      <c r="G26" s="75" t="s">
        <v>121</v>
      </c>
      <c r="H26" s="138" t="s">
        <v>95</v>
      </c>
      <c r="I26" s="183"/>
      <c r="J26" s="157"/>
      <c r="K26" s="77"/>
      <c r="L26" s="77"/>
      <c r="M26" s="155"/>
      <c r="N26" s="155"/>
      <c r="O26" s="155"/>
      <c r="P26" s="156"/>
      <c r="Q26" s="151"/>
      <c r="R26" s="151"/>
    </row>
    <row r="27" spans="1:46" s="71" customFormat="1" ht="27" thickBot="1" x14ac:dyDescent="0.45">
      <c r="A27" s="291" t="s">
        <v>68</v>
      </c>
      <c r="B27" s="292"/>
      <c r="C27" s="289"/>
      <c r="D27" s="75" t="s">
        <v>123</v>
      </c>
      <c r="E27" s="138" t="s">
        <v>92</v>
      </c>
      <c r="F27" s="211"/>
      <c r="G27" s="75"/>
      <c r="H27" s="138" t="s">
        <v>125</v>
      </c>
      <c r="I27" s="183"/>
      <c r="J27" s="152"/>
      <c r="K27" s="152"/>
      <c r="L27" s="152"/>
      <c r="M27" s="155"/>
      <c r="N27" s="155"/>
      <c r="O27" s="155"/>
      <c r="P27" s="156"/>
      <c r="Q27" s="151"/>
      <c r="R27" s="151"/>
    </row>
    <row r="28" spans="1:46" s="71" customFormat="1" ht="27" thickBot="1" x14ac:dyDescent="0.45">
      <c r="A28" s="220"/>
      <c r="B28" s="221"/>
      <c r="C28" s="289"/>
      <c r="D28" s="224"/>
      <c r="E28" s="61" t="s">
        <v>93</v>
      </c>
      <c r="F28" s="225"/>
      <c r="G28" s="224"/>
      <c r="H28" s="264" t="s">
        <v>96</v>
      </c>
      <c r="I28" s="226"/>
      <c r="J28" s="152"/>
      <c r="K28" s="152"/>
      <c r="L28" s="152"/>
      <c r="M28" s="155"/>
      <c r="N28" s="155"/>
      <c r="O28" s="155"/>
      <c r="P28" s="156"/>
      <c r="Q28" s="151"/>
      <c r="R28" s="151"/>
    </row>
    <row r="29" spans="1:46" s="71" customFormat="1" ht="27" thickBot="1" x14ac:dyDescent="0.45">
      <c r="A29" s="293" t="s">
        <v>67</v>
      </c>
      <c r="B29" s="294"/>
      <c r="C29" s="290"/>
      <c r="D29" s="163"/>
      <c r="E29" s="61" t="s">
        <v>94</v>
      </c>
      <c r="F29" s="212"/>
      <c r="G29" s="163"/>
      <c r="H29" s="61" t="s">
        <v>97</v>
      </c>
      <c r="I29" s="184"/>
      <c r="J29" s="152"/>
      <c r="K29" s="152"/>
      <c r="L29" s="152"/>
      <c r="M29" s="70"/>
      <c r="N29" s="70"/>
      <c r="O29" s="70"/>
      <c r="Q29" s="151"/>
      <c r="R29" s="151"/>
    </row>
    <row r="30" spans="1:46" ht="71.25" customHeight="1" thickBot="1" x14ac:dyDescent="0.3">
      <c r="A30" s="275" t="s">
        <v>36</v>
      </c>
      <c r="B30" s="276"/>
      <c r="C30" s="102"/>
      <c r="D30" s="158"/>
      <c r="E30" s="158"/>
      <c r="F30" s="158"/>
      <c r="G30" s="158"/>
      <c r="H30" s="158"/>
      <c r="I30" s="158"/>
      <c r="J30" s="103"/>
      <c r="K30" s="103"/>
      <c r="L30" s="104"/>
      <c r="M30" s="40" t="s">
        <v>58</v>
      </c>
      <c r="N30" s="40" t="s">
        <v>37</v>
      </c>
      <c r="O30" s="40" t="s">
        <v>59</v>
      </c>
      <c r="P30" s="81" t="s">
        <v>60</v>
      </c>
      <c r="Q30" s="150"/>
      <c r="R30" s="150"/>
      <c r="AC30" s="1"/>
      <c r="AD30" s="1"/>
      <c r="AE30" s="1"/>
      <c r="AF30" s="1"/>
      <c r="AG30" s="1"/>
      <c r="AH30" s="1"/>
      <c r="AI30" s="1"/>
      <c r="AJ30" s="1"/>
      <c r="AK30" s="1"/>
      <c r="AL30" s="1"/>
      <c r="AM30" s="1"/>
      <c r="AN30" s="1"/>
      <c r="AO30" s="1"/>
      <c r="AP30" s="1"/>
      <c r="AQ30" s="1"/>
      <c r="AR30" s="1"/>
      <c r="AS30" s="1"/>
      <c r="AT30" s="1"/>
    </row>
    <row r="31" spans="1:46" ht="63" customHeight="1" x14ac:dyDescent="0.25">
      <c r="A31" s="79"/>
      <c r="B31" s="80"/>
      <c r="C31" s="101" t="s">
        <v>64</v>
      </c>
      <c r="D31" s="67" t="s">
        <v>28</v>
      </c>
      <c r="E31" s="1"/>
      <c r="F31" s="1"/>
      <c r="G31" s="1"/>
      <c r="H31" s="1"/>
      <c r="I31" s="1"/>
      <c r="J31" s="1"/>
      <c r="K31" s="1"/>
      <c r="L31" s="1"/>
      <c r="M31" s="10"/>
      <c r="N31" s="9"/>
      <c r="O31" s="11"/>
      <c r="P31" s="10"/>
      <c r="Q31" s="274"/>
      <c r="R31" s="274"/>
      <c r="AC31" s="1"/>
      <c r="AD31" s="1"/>
      <c r="AE31" s="1"/>
      <c r="AF31" s="1"/>
      <c r="AG31" s="1"/>
      <c r="AH31" s="1"/>
      <c r="AI31" s="1"/>
      <c r="AJ31" s="1"/>
      <c r="AK31" s="1"/>
      <c r="AL31" s="1"/>
      <c r="AM31" s="1"/>
      <c r="AN31" s="1"/>
      <c r="AO31" s="1"/>
      <c r="AP31" s="1"/>
      <c r="AQ31" s="1"/>
      <c r="AR31" s="1"/>
      <c r="AS31" s="1"/>
      <c r="AT31" s="1"/>
    </row>
    <row r="32" spans="1:46" ht="45.75" customHeight="1" x14ac:dyDescent="0.25">
      <c r="A32" s="277" t="s">
        <v>13</v>
      </c>
      <c r="B32" s="278"/>
      <c r="C32" s="54" t="s">
        <v>63</v>
      </c>
      <c r="D32" s="173" t="s">
        <v>134</v>
      </c>
      <c r="E32" s="188" t="s">
        <v>134</v>
      </c>
      <c r="F32" s="213" t="s">
        <v>110</v>
      </c>
      <c r="G32" s="173" t="s">
        <v>134</v>
      </c>
      <c r="H32" s="188" t="s">
        <v>134</v>
      </c>
      <c r="I32" s="185" t="s">
        <v>110</v>
      </c>
      <c r="J32" s="39"/>
      <c r="K32" s="75"/>
      <c r="L32" s="39"/>
      <c r="M32" s="3" t="s">
        <v>163</v>
      </c>
      <c r="N32" s="141" t="s">
        <v>247</v>
      </c>
      <c r="O32" s="248" t="s">
        <v>246</v>
      </c>
      <c r="P32" s="239" t="s">
        <v>166</v>
      </c>
      <c r="Q32" s="150"/>
      <c r="R32" s="150"/>
      <c r="AC32" s="1"/>
      <c r="AD32" s="1"/>
      <c r="AE32" s="1"/>
      <c r="AF32" s="1"/>
      <c r="AG32" s="1"/>
      <c r="AH32" s="1"/>
      <c r="AI32" s="1"/>
      <c r="AJ32" s="1"/>
      <c r="AK32" s="1"/>
      <c r="AL32" s="1"/>
      <c r="AM32" s="1"/>
      <c r="AN32" s="1"/>
      <c r="AO32" s="1"/>
      <c r="AP32" s="1"/>
      <c r="AQ32" s="1"/>
      <c r="AR32" s="1"/>
      <c r="AS32" s="1"/>
      <c r="AT32" s="1"/>
    </row>
    <row r="33" spans="1:46" ht="45" x14ac:dyDescent="0.25">
      <c r="A33" s="279"/>
      <c r="B33" s="278"/>
      <c r="C33" s="55" t="s">
        <v>61</v>
      </c>
      <c r="D33" s="173" t="s">
        <v>144</v>
      </c>
      <c r="E33" s="188" t="s">
        <v>144</v>
      </c>
      <c r="F33" s="213" t="s">
        <v>110</v>
      </c>
      <c r="G33" s="173" t="s">
        <v>144</v>
      </c>
      <c r="H33" s="188" t="s">
        <v>144</v>
      </c>
      <c r="I33" s="185" t="s">
        <v>110</v>
      </c>
      <c r="J33" s="33"/>
      <c r="K33" s="75"/>
      <c r="L33" s="33"/>
      <c r="M33" s="3" t="s">
        <v>110</v>
      </c>
      <c r="N33" s="141" t="s">
        <v>196</v>
      </c>
      <c r="O33" s="194" t="s">
        <v>195</v>
      </c>
      <c r="P33" s="239" t="s">
        <v>166</v>
      </c>
      <c r="Q33" s="274"/>
      <c r="R33" s="274"/>
      <c r="AC33" s="1"/>
      <c r="AD33" s="1"/>
      <c r="AE33" s="1"/>
      <c r="AF33" s="1"/>
      <c r="AG33" s="1"/>
      <c r="AH33" s="1"/>
      <c r="AI33" s="1"/>
      <c r="AJ33" s="1"/>
      <c r="AK33" s="1"/>
      <c r="AL33" s="1"/>
      <c r="AM33" s="1"/>
      <c r="AN33" s="1"/>
      <c r="AO33" s="1"/>
      <c r="AP33" s="1"/>
      <c r="AQ33" s="1"/>
      <c r="AR33" s="1"/>
      <c r="AS33" s="1"/>
      <c r="AT33" s="1"/>
    </row>
    <row r="34" spans="1:46" ht="26.25" x14ac:dyDescent="0.25">
      <c r="A34" s="279"/>
      <c r="B34" s="278"/>
      <c r="C34" s="54" t="s">
        <v>62</v>
      </c>
      <c r="D34" s="173" t="s">
        <v>144</v>
      </c>
      <c r="E34" s="188" t="s">
        <v>144</v>
      </c>
      <c r="F34" s="213" t="s">
        <v>110</v>
      </c>
      <c r="G34" s="173" t="s">
        <v>144</v>
      </c>
      <c r="H34" s="188" t="s">
        <v>144</v>
      </c>
      <c r="I34" s="185" t="s">
        <v>110</v>
      </c>
      <c r="J34" s="34"/>
      <c r="K34" s="76"/>
      <c r="L34" s="34"/>
      <c r="M34" s="3" t="s">
        <v>110</v>
      </c>
      <c r="N34" s="3" t="s">
        <v>177</v>
      </c>
      <c r="O34" s="195" t="s">
        <v>255</v>
      </c>
      <c r="P34" s="239" t="s">
        <v>21</v>
      </c>
      <c r="Q34" s="150"/>
      <c r="R34" s="150"/>
      <c r="AC34" s="1"/>
      <c r="AD34" s="1"/>
      <c r="AE34" s="1"/>
      <c r="AF34" s="1"/>
      <c r="AG34" s="1"/>
      <c r="AH34" s="1"/>
      <c r="AI34" s="1"/>
      <c r="AJ34" s="1"/>
      <c r="AK34" s="1"/>
      <c r="AL34" s="1"/>
      <c r="AM34" s="1"/>
      <c r="AN34" s="1"/>
      <c r="AO34" s="1"/>
      <c r="AP34" s="1"/>
      <c r="AQ34" s="1"/>
      <c r="AR34" s="1"/>
      <c r="AS34" s="1"/>
      <c r="AT34" s="1"/>
    </row>
    <row r="35" spans="1:46" ht="21.75" customHeight="1" x14ac:dyDescent="0.25">
      <c r="A35" s="1"/>
      <c r="B35" s="1"/>
      <c r="D35" s="4"/>
      <c r="E35" s="4"/>
      <c r="F35" s="7"/>
      <c r="G35" s="4"/>
      <c r="H35" s="4"/>
      <c r="I35" s="7"/>
      <c r="J35" s="4"/>
      <c r="K35" s="7"/>
      <c r="L35" s="4"/>
      <c r="M35" s="5"/>
      <c r="N35" s="5"/>
      <c r="O35" s="6"/>
      <c r="P35" s="203"/>
      <c r="Q35" s="150"/>
      <c r="R35" s="150"/>
      <c r="AC35" s="1"/>
      <c r="AD35" s="1"/>
      <c r="AE35" s="1"/>
      <c r="AF35" s="1"/>
      <c r="AG35" s="1"/>
      <c r="AH35" s="1"/>
      <c r="AI35" s="1"/>
      <c r="AJ35" s="1"/>
      <c r="AK35" s="1"/>
      <c r="AL35" s="1"/>
      <c r="AM35" s="1"/>
      <c r="AN35" s="1"/>
      <c r="AO35" s="1"/>
      <c r="AP35" s="1"/>
      <c r="AQ35" s="1"/>
      <c r="AR35" s="1"/>
      <c r="AS35" s="1"/>
      <c r="AT35" s="1"/>
    </row>
    <row r="36" spans="1:46" ht="34.5" x14ac:dyDescent="0.25">
      <c r="A36" s="1"/>
      <c r="B36" s="1"/>
      <c r="C36" s="74" t="s">
        <v>65</v>
      </c>
      <c r="D36" s="67" t="s">
        <v>28</v>
      </c>
      <c r="E36" s="67"/>
      <c r="F36" s="9"/>
      <c r="G36" s="67"/>
      <c r="H36" s="67"/>
      <c r="I36" s="9"/>
      <c r="J36" s="1"/>
      <c r="L36" s="1"/>
      <c r="M36" s="10"/>
      <c r="N36" s="10"/>
      <c r="O36" s="11"/>
      <c r="P36" s="203"/>
      <c r="Q36" s="274"/>
      <c r="R36" s="274"/>
      <c r="AC36" s="1"/>
      <c r="AD36" s="1"/>
      <c r="AE36" s="1"/>
      <c r="AF36" s="1"/>
      <c r="AG36" s="1"/>
      <c r="AH36" s="1"/>
      <c r="AI36" s="1"/>
      <c r="AJ36" s="1"/>
      <c r="AK36" s="1"/>
      <c r="AL36" s="1"/>
      <c r="AM36" s="1"/>
      <c r="AN36" s="1"/>
      <c r="AO36" s="1"/>
      <c r="AP36" s="1"/>
      <c r="AQ36" s="1"/>
      <c r="AR36" s="1"/>
      <c r="AS36" s="1"/>
      <c r="AT36" s="1"/>
    </row>
    <row r="37" spans="1:46" ht="60" customHeight="1" x14ac:dyDescent="0.25">
      <c r="A37" s="270" t="s">
        <v>7</v>
      </c>
      <c r="B37" s="271"/>
      <c r="C37" s="178" t="s">
        <v>72</v>
      </c>
      <c r="D37" s="217" t="s">
        <v>134</v>
      </c>
      <c r="E37" s="186" t="s">
        <v>134</v>
      </c>
      <c r="F37" s="213" t="s">
        <v>110</v>
      </c>
      <c r="G37" s="217" t="s">
        <v>134</v>
      </c>
      <c r="H37" s="186" t="s">
        <v>134</v>
      </c>
      <c r="I37" s="185" t="s">
        <v>110</v>
      </c>
      <c r="J37" s="25"/>
      <c r="K37" s="75"/>
      <c r="L37" s="25"/>
      <c r="M37" s="141" t="s">
        <v>163</v>
      </c>
      <c r="N37" s="28" t="s">
        <v>150</v>
      </c>
      <c r="O37" s="194" t="s">
        <v>197</v>
      </c>
      <c r="P37" s="239" t="s">
        <v>166</v>
      </c>
      <c r="Q37" s="150"/>
      <c r="R37" s="150"/>
      <c r="AC37" s="1"/>
      <c r="AD37" s="1"/>
      <c r="AE37" s="1"/>
      <c r="AF37" s="1"/>
      <c r="AG37" s="1"/>
      <c r="AH37" s="1"/>
      <c r="AI37" s="1"/>
      <c r="AJ37" s="1"/>
      <c r="AK37" s="1"/>
      <c r="AL37" s="1"/>
      <c r="AM37" s="1"/>
      <c r="AN37" s="1"/>
      <c r="AO37" s="1"/>
      <c r="AP37" s="1"/>
      <c r="AQ37" s="1"/>
      <c r="AR37" s="1"/>
      <c r="AS37" s="1"/>
      <c r="AT37" s="1"/>
    </row>
    <row r="38" spans="1:46" ht="41.1" customHeight="1" x14ac:dyDescent="0.25">
      <c r="A38" s="270"/>
      <c r="B38" s="271"/>
      <c r="C38" s="178" t="s">
        <v>73</v>
      </c>
      <c r="D38" s="217" t="s">
        <v>141</v>
      </c>
      <c r="E38" s="186" t="s">
        <v>141</v>
      </c>
      <c r="F38" s="213" t="s">
        <v>110</v>
      </c>
      <c r="G38" s="217" t="s">
        <v>141</v>
      </c>
      <c r="H38" s="186" t="s">
        <v>141</v>
      </c>
      <c r="I38" s="185" t="s">
        <v>110</v>
      </c>
      <c r="J38" s="35"/>
      <c r="K38" s="75"/>
      <c r="L38" s="35"/>
      <c r="M38" s="141" t="s">
        <v>110</v>
      </c>
      <c r="N38" s="3" t="s">
        <v>110</v>
      </c>
      <c r="O38" s="295" t="s">
        <v>149</v>
      </c>
      <c r="P38" s="239" t="s">
        <v>170</v>
      </c>
      <c r="Q38" s="150"/>
      <c r="R38" s="150"/>
      <c r="AC38" s="1"/>
      <c r="AD38" s="1"/>
      <c r="AE38" s="1"/>
      <c r="AF38" s="1"/>
      <c r="AG38" s="1"/>
      <c r="AH38" s="1"/>
      <c r="AI38" s="1"/>
      <c r="AJ38" s="1"/>
      <c r="AK38" s="1"/>
      <c r="AL38" s="1"/>
      <c r="AM38" s="1"/>
      <c r="AN38" s="1"/>
      <c r="AO38" s="1"/>
      <c r="AP38" s="1"/>
      <c r="AQ38" s="1"/>
      <c r="AR38" s="1"/>
      <c r="AS38" s="1"/>
      <c r="AT38" s="1"/>
    </row>
    <row r="39" spans="1:46" ht="45" x14ac:dyDescent="0.25">
      <c r="A39" s="270"/>
      <c r="B39" s="271"/>
      <c r="C39" s="179" t="s">
        <v>71</v>
      </c>
      <c r="D39" s="217" t="s">
        <v>144</v>
      </c>
      <c r="E39" s="186" t="s">
        <v>144</v>
      </c>
      <c r="F39" s="213" t="s">
        <v>110</v>
      </c>
      <c r="G39" s="217" t="s">
        <v>144</v>
      </c>
      <c r="H39" s="186" t="s">
        <v>144</v>
      </c>
      <c r="I39" s="185" t="s">
        <v>110</v>
      </c>
      <c r="J39" s="26"/>
      <c r="K39" s="76"/>
      <c r="L39" s="26"/>
      <c r="M39" s="141" t="s">
        <v>163</v>
      </c>
      <c r="N39" s="171" t="s">
        <v>198</v>
      </c>
      <c r="O39" s="296"/>
      <c r="P39" s="239" t="s">
        <v>166</v>
      </c>
      <c r="Q39" s="150"/>
      <c r="R39" s="150"/>
      <c r="AC39" s="1"/>
      <c r="AD39" s="1"/>
      <c r="AE39" s="1"/>
      <c r="AF39" s="1"/>
      <c r="AG39" s="1"/>
      <c r="AH39" s="1"/>
      <c r="AI39" s="1"/>
      <c r="AJ39" s="1"/>
      <c r="AK39" s="1"/>
      <c r="AL39" s="1"/>
      <c r="AM39" s="1"/>
      <c r="AN39" s="1"/>
      <c r="AO39" s="1"/>
      <c r="AP39" s="1"/>
      <c r="AQ39" s="1"/>
      <c r="AR39" s="1"/>
      <c r="AS39" s="1"/>
      <c r="AT39" s="1"/>
    </row>
    <row r="40" spans="1:46" ht="64.150000000000006" customHeight="1" x14ac:dyDescent="0.25">
      <c r="A40" s="270"/>
      <c r="B40" s="271"/>
      <c r="C40" s="181" t="s">
        <v>70</v>
      </c>
      <c r="D40" s="217" t="s">
        <v>144</v>
      </c>
      <c r="E40" s="186" t="s">
        <v>144</v>
      </c>
      <c r="F40" s="213" t="s">
        <v>110</v>
      </c>
      <c r="G40" s="217" t="s">
        <v>144</v>
      </c>
      <c r="H40" s="186" t="s">
        <v>144</v>
      </c>
      <c r="I40" s="185" t="s">
        <v>110</v>
      </c>
      <c r="J40" s="26"/>
      <c r="K40" s="75"/>
      <c r="L40" s="26"/>
      <c r="M40" s="3" t="s">
        <v>110</v>
      </c>
      <c r="N40" s="171" t="s">
        <v>151</v>
      </c>
      <c r="O40" s="297"/>
      <c r="P40" s="239" t="s">
        <v>166</v>
      </c>
      <c r="Q40" s="150"/>
      <c r="R40" s="150"/>
      <c r="AC40" s="1"/>
      <c r="AD40" s="1"/>
      <c r="AE40" s="1"/>
      <c r="AF40" s="1"/>
      <c r="AG40" s="1"/>
      <c r="AH40" s="1"/>
      <c r="AI40" s="1"/>
      <c r="AJ40" s="1"/>
      <c r="AK40" s="1"/>
      <c r="AL40" s="1"/>
      <c r="AM40" s="1"/>
      <c r="AN40" s="1"/>
      <c r="AO40" s="1"/>
      <c r="AP40" s="1"/>
      <c r="AQ40" s="1"/>
      <c r="AR40" s="1"/>
      <c r="AS40" s="1"/>
      <c r="AT40" s="1"/>
    </row>
    <row r="41" spans="1:46" ht="39" customHeight="1" x14ac:dyDescent="0.25">
      <c r="A41" s="270"/>
      <c r="B41" s="271"/>
      <c r="C41" s="180" t="s">
        <v>69</v>
      </c>
      <c r="D41" s="217" t="s">
        <v>144</v>
      </c>
      <c r="E41" s="186" t="s">
        <v>144</v>
      </c>
      <c r="F41" s="213" t="s">
        <v>110</v>
      </c>
      <c r="G41" s="217" t="s">
        <v>144</v>
      </c>
      <c r="H41" s="186" t="s">
        <v>144</v>
      </c>
      <c r="I41" s="185" t="s">
        <v>110</v>
      </c>
      <c r="J41" s="27"/>
      <c r="K41" s="75"/>
      <c r="L41" s="27"/>
      <c r="M41" s="3" t="s">
        <v>199</v>
      </c>
      <c r="N41" s="141" t="s">
        <v>200</v>
      </c>
      <c r="O41" s="194" t="s">
        <v>201</v>
      </c>
      <c r="P41" s="239" t="s">
        <v>166</v>
      </c>
      <c r="Q41" s="150"/>
      <c r="R41" s="150"/>
      <c r="AC41" s="1"/>
      <c r="AD41" s="1"/>
      <c r="AE41" s="1"/>
      <c r="AF41" s="1"/>
      <c r="AG41" s="1"/>
      <c r="AH41" s="1"/>
      <c r="AI41" s="1"/>
      <c r="AJ41" s="1"/>
      <c r="AK41" s="1"/>
      <c r="AL41" s="1"/>
      <c r="AM41" s="1"/>
      <c r="AN41" s="1"/>
      <c r="AO41" s="1"/>
      <c r="AP41" s="1"/>
      <c r="AQ41" s="1"/>
      <c r="AR41" s="1"/>
      <c r="AS41" s="1"/>
      <c r="AT41" s="1"/>
    </row>
    <row r="42" spans="1:46" ht="33.75" x14ac:dyDescent="0.25">
      <c r="A42" s="202"/>
      <c r="B42" s="164"/>
      <c r="C42" s="78"/>
      <c r="D42" s="166"/>
      <c r="E42" s="166"/>
      <c r="F42" s="167"/>
      <c r="G42" s="166"/>
      <c r="H42" s="166"/>
      <c r="I42" s="167"/>
      <c r="J42" s="165"/>
      <c r="K42" s="154"/>
      <c r="L42" s="165"/>
      <c r="M42" s="168"/>
      <c r="N42" s="168"/>
      <c r="O42" s="169"/>
      <c r="P42" s="204"/>
      <c r="Q42" s="150"/>
      <c r="R42" s="150"/>
      <c r="AC42" s="1"/>
      <c r="AD42" s="1"/>
      <c r="AE42" s="1"/>
      <c r="AF42" s="1"/>
      <c r="AG42" s="1"/>
      <c r="AH42" s="1"/>
      <c r="AI42" s="1"/>
      <c r="AJ42" s="1"/>
      <c r="AK42" s="1"/>
      <c r="AL42" s="1"/>
      <c r="AM42" s="1"/>
      <c r="AN42" s="1"/>
      <c r="AO42" s="1"/>
      <c r="AP42" s="1"/>
      <c r="AQ42" s="1"/>
      <c r="AR42" s="1"/>
      <c r="AS42" s="1"/>
      <c r="AT42" s="1"/>
    </row>
    <row r="43" spans="1:46" ht="21" x14ac:dyDescent="0.25">
      <c r="A43" s="1"/>
      <c r="B43" s="1"/>
      <c r="C43" s="8"/>
      <c r="D43" s="67" t="s">
        <v>41</v>
      </c>
      <c r="E43" s="67"/>
      <c r="F43" s="6"/>
      <c r="G43" s="67"/>
      <c r="H43" s="67"/>
      <c r="I43" s="6"/>
      <c r="J43" s="8"/>
      <c r="L43" s="8"/>
      <c r="M43" s="5"/>
      <c r="N43" s="5"/>
      <c r="O43" s="5"/>
      <c r="P43" s="203"/>
      <c r="Q43" s="150"/>
      <c r="R43" s="150"/>
      <c r="AC43" s="1"/>
      <c r="AD43" s="1"/>
      <c r="AE43" s="1"/>
      <c r="AF43" s="1"/>
      <c r="AG43" s="1"/>
      <c r="AH43" s="1"/>
      <c r="AI43" s="1"/>
      <c r="AJ43" s="1"/>
      <c r="AK43" s="1"/>
      <c r="AL43" s="1"/>
      <c r="AM43" s="1"/>
      <c r="AN43" s="1"/>
      <c r="AO43" s="1"/>
      <c r="AP43" s="1"/>
      <c r="AQ43" s="1"/>
      <c r="AR43" s="1"/>
      <c r="AS43" s="1"/>
      <c r="AT43" s="1"/>
    </row>
    <row r="44" spans="1:46" ht="21" x14ac:dyDescent="0.25">
      <c r="A44" s="270" t="s">
        <v>3</v>
      </c>
      <c r="B44" s="271"/>
      <c r="C44" s="58" t="s">
        <v>4</v>
      </c>
      <c r="D44" s="217" t="s">
        <v>141</v>
      </c>
      <c r="E44" s="186" t="s">
        <v>141</v>
      </c>
      <c r="F44" s="213" t="s">
        <v>110</v>
      </c>
      <c r="G44" s="217" t="s">
        <v>141</v>
      </c>
      <c r="H44" s="186" t="s">
        <v>141</v>
      </c>
      <c r="I44" s="185" t="s">
        <v>110</v>
      </c>
      <c r="J44" s="144"/>
      <c r="K44" s="145"/>
      <c r="L44" s="144"/>
      <c r="M44" s="3" t="s">
        <v>110</v>
      </c>
      <c r="N44" s="28" t="s">
        <v>110</v>
      </c>
      <c r="O44" s="195" t="s">
        <v>202</v>
      </c>
      <c r="P44" s="240" t="s">
        <v>170</v>
      </c>
      <c r="Q44"/>
      <c r="R44" s="150"/>
      <c r="AC44" s="1"/>
      <c r="AD44" s="1"/>
      <c r="AE44" s="1"/>
      <c r="AF44" s="1"/>
      <c r="AG44" s="1"/>
      <c r="AH44" s="1"/>
      <c r="AI44" s="1"/>
      <c r="AJ44" s="1"/>
      <c r="AK44" s="1"/>
      <c r="AL44" s="1"/>
      <c r="AM44" s="1"/>
      <c r="AN44" s="1"/>
      <c r="AO44" s="1"/>
      <c r="AP44" s="1"/>
      <c r="AQ44" s="1"/>
      <c r="AR44" s="1"/>
      <c r="AS44" s="1"/>
      <c r="AT44" s="1"/>
    </row>
    <row r="45" spans="1:46" ht="30" x14ac:dyDescent="0.25">
      <c r="A45" s="270"/>
      <c r="B45" s="271"/>
      <c r="C45" s="78" t="s">
        <v>10</v>
      </c>
      <c r="D45" s="217" t="s">
        <v>144</v>
      </c>
      <c r="E45" s="186" t="s">
        <v>144</v>
      </c>
      <c r="F45" s="213" t="s">
        <v>110</v>
      </c>
      <c r="G45" s="217" t="s">
        <v>144</v>
      </c>
      <c r="H45" s="186" t="s">
        <v>144</v>
      </c>
      <c r="I45" s="185" t="s">
        <v>110</v>
      </c>
      <c r="J45" s="144"/>
      <c r="K45" s="145"/>
      <c r="L45" s="144"/>
      <c r="M45" s="141" t="s">
        <v>163</v>
      </c>
      <c r="N45" s="171" t="s">
        <v>147</v>
      </c>
      <c r="O45" s="195" t="s">
        <v>203</v>
      </c>
      <c r="P45" s="239" t="s">
        <v>24</v>
      </c>
      <c r="Q45"/>
      <c r="R45" s="150"/>
      <c r="AC45" s="1"/>
      <c r="AD45" s="1"/>
      <c r="AE45" s="1"/>
      <c r="AF45" s="1"/>
      <c r="AG45" s="1"/>
      <c r="AH45" s="1"/>
      <c r="AI45" s="1"/>
      <c r="AJ45" s="1"/>
      <c r="AK45" s="1"/>
      <c r="AL45" s="1"/>
      <c r="AM45" s="1"/>
      <c r="AN45" s="1"/>
      <c r="AO45" s="1"/>
      <c r="AP45" s="1"/>
      <c r="AQ45" s="1"/>
      <c r="AR45" s="1"/>
      <c r="AS45" s="1"/>
      <c r="AT45" s="1"/>
    </row>
    <row r="46" spans="1:46" ht="21" x14ac:dyDescent="0.25">
      <c r="A46" s="270"/>
      <c r="B46" s="271"/>
      <c r="C46" s="58" t="str">
        <f>C62</f>
        <v>Others Quota</v>
      </c>
      <c r="D46" s="217" t="s">
        <v>141</v>
      </c>
      <c r="E46" s="186" t="s">
        <v>141</v>
      </c>
      <c r="F46" s="213" t="s">
        <v>110</v>
      </c>
      <c r="G46" s="217" t="s">
        <v>141</v>
      </c>
      <c r="H46" s="186" t="s">
        <v>141</v>
      </c>
      <c r="I46" s="185" t="s">
        <v>110</v>
      </c>
      <c r="J46" s="144"/>
      <c r="K46" s="146"/>
      <c r="L46" s="144"/>
      <c r="M46" s="3" t="s">
        <v>110</v>
      </c>
      <c r="N46" s="3" t="s">
        <v>110</v>
      </c>
      <c r="O46" s="195" t="s">
        <v>204</v>
      </c>
      <c r="P46" s="239" t="s">
        <v>170</v>
      </c>
      <c r="Q46" s="150"/>
      <c r="R46" s="150"/>
      <c r="AC46" s="1"/>
      <c r="AD46" s="1"/>
      <c r="AE46" s="1"/>
      <c r="AF46" s="1"/>
      <c r="AG46" s="1"/>
      <c r="AH46" s="1"/>
      <c r="AI46" s="1"/>
      <c r="AJ46" s="1"/>
      <c r="AK46" s="1"/>
      <c r="AL46" s="1"/>
      <c r="AM46" s="1"/>
      <c r="AN46" s="1"/>
      <c r="AO46" s="1"/>
      <c r="AP46" s="1"/>
      <c r="AQ46" s="1"/>
      <c r="AR46" s="1"/>
      <c r="AS46" s="1"/>
      <c r="AT46" s="1"/>
    </row>
    <row r="47" spans="1:46" ht="21" x14ac:dyDescent="0.25">
      <c r="A47" s="270"/>
      <c r="B47" s="271"/>
      <c r="C47" s="241" t="s">
        <v>79</v>
      </c>
      <c r="D47" s="217" t="s">
        <v>141</v>
      </c>
      <c r="E47" s="186" t="s">
        <v>141</v>
      </c>
      <c r="F47" s="213" t="s">
        <v>110</v>
      </c>
      <c r="G47" s="217" t="s">
        <v>141</v>
      </c>
      <c r="H47" s="186" t="s">
        <v>141</v>
      </c>
      <c r="I47" s="185" t="s">
        <v>110</v>
      </c>
      <c r="J47" s="144"/>
      <c r="K47" s="146"/>
      <c r="L47" s="144"/>
      <c r="M47" s="3" t="s">
        <v>110</v>
      </c>
      <c r="N47" s="3" t="s">
        <v>110</v>
      </c>
      <c r="O47" s="195" t="s">
        <v>204</v>
      </c>
      <c r="P47" s="199" t="s">
        <v>170</v>
      </c>
      <c r="Q47" s="150"/>
      <c r="R47" s="150"/>
      <c r="AC47" s="1"/>
      <c r="AD47" s="1"/>
      <c r="AE47" s="1"/>
      <c r="AF47" s="1"/>
      <c r="AG47" s="1"/>
      <c r="AH47" s="1"/>
      <c r="AI47" s="1"/>
      <c r="AJ47" s="1"/>
      <c r="AK47" s="1"/>
      <c r="AL47" s="1"/>
      <c r="AM47" s="1"/>
      <c r="AN47" s="1"/>
      <c r="AO47" s="1"/>
      <c r="AP47" s="1"/>
      <c r="AQ47" s="1"/>
      <c r="AR47" s="1"/>
      <c r="AS47" s="1"/>
      <c r="AT47" s="1"/>
    </row>
    <row r="48" spans="1:46" ht="21" customHeight="1" x14ac:dyDescent="0.25">
      <c r="A48" s="270"/>
      <c r="B48" s="271"/>
      <c r="C48" s="59" t="str">
        <f>C63</f>
        <v>Remove TAC</v>
      </c>
      <c r="D48" s="217" t="s">
        <v>141</v>
      </c>
      <c r="E48" s="186" t="s">
        <v>141</v>
      </c>
      <c r="F48" s="213" t="s">
        <v>110</v>
      </c>
      <c r="G48" s="217" t="s">
        <v>141</v>
      </c>
      <c r="H48" s="186" t="s">
        <v>141</v>
      </c>
      <c r="I48" s="185" t="s">
        <v>110</v>
      </c>
      <c r="J48" s="144"/>
      <c r="K48" s="145"/>
      <c r="L48" s="144"/>
      <c r="M48" s="3" t="s">
        <v>110</v>
      </c>
      <c r="N48" s="3" t="s">
        <v>110</v>
      </c>
      <c r="O48" s="195" t="s">
        <v>204</v>
      </c>
      <c r="P48" s="239" t="s">
        <v>170</v>
      </c>
      <c r="Q48" s="150"/>
      <c r="R48" s="150"/>
      <c r="AC48" s="1"/>
      <c r="AD48" s="1"/>
      <c r="AE48" s="1"/>
      <c r="AF48" s="1"/>
      <c r="AG48" s="1"/>
      <c r="AH48" s="1"/>
      <c r="AI48" s="1"/>
      <c r="AJ48" s="1"/>
      <c r="AK48" s="1"/>
      <c r="AL48" s="1"/>
      <c r="AM48" s="1"/>
      <c r="AN48" s="1"/>
      <c r="AO48" s="1"/>
      <c r="AP48" s="1"/>
      <c r="AQ48" s="1"/>
      <c r="AR48" s="1"/>
      <c r="AS48" s="1"/>
      <c r="AT48" s="1"/>
    </row>
    <row r="49" spans="1:46" ht="45" x14ac:dyDescent="0.25">
      <c r="A49" s="270"/>
      <c r="B49" s="271"/>
      <c r="C49" s="59" t="s">
        <v>178</v>
      </c>
      <c r="D49" s="217" t="s">
        <v>144</v>
      </c>
      <c r="E49" s="186" t="s">
        <v>144</v>
      </c>
      <c r="F49" s="213" t="s">
        <v>110</v>
      </c>
      <c r="G49" s="217" t="s">
        <v>144</v>
      </c>
      <c r="H49" s="186" t="s">
        <v>144</v>
      </c>
      <c r="I49" s="185" t="s">
        <v>110</v>
      </c>
      <c r="J49" s="144"/>
      <c r="K49" s="145"/>
      <c r="L49" s="144"/>
      <c r="M49" s="3" t="s">
        <v>110</v>
      </c>
      <c r="N49" s="171" t="s">
        <v>206</v>
      </c>
      <c r="O49" s="195" t="s">
        <v>207</v>
      </c>
      <c r="P49" s="194" t="s">
        <v>254</v>
      </c>
      <c r="Q49" s="150"/>
      <c r="R49" s="150"/>
      <c r="AC49" s="1"/>
      <c r="AD49" s="1"/>
      <c r="AE49" s="1"/>
      <c r="AF49" s="1"/>
      <c r="AG49" s="1"/>
      <c r="AH49" s="1"/>
      <c r="AI49" s="1"/>
      <c r="AJ49" s="1"/>
      <c r="AK49" s="1"/>
      <c r="AL49" s="1"/>
      <c r="AM49" s="1"/>
      <c r="AN49" s="1"/>
      <c r="AO49" s="1"/>
      <c r="AP49" s="1"/>
      <c r="AQ49" s="1"/>
      <c r="AR49" s="1"/>
      <c r="AS49" s="1"/>
      <c r="AT49" s="1"/>
    </row>
    <row r="50" spans="1:46" ht="30" x14ac:dyDescent="0.25">
      <c r="A50" s="270"/>
      <c r="B50" s="271"/>
      <c r="C50" s="58" t="str">
        <f t="shared" ref="C50" si="5">C64</f>
        <v xml:space="preserve">Merge TAC regions </v>
      </c>
      <c r="D50" s="172" t="s">
        <v>141</v>
      </c>
      <c r="E50" s="185" t="s">
        <v>141</v>
      </c>
      <c r="F50" s="213" t="s">
        <v>110</v>
      </c>
      <c r="G50" s="172" t="s">
        <v>141</v>
      </c>
      <c r="H50" s="185" t="s">
        <v>141</v>
      </c>
      <c r="I50" s="185" t="s">
        <v>110</v>
      </c>
      <c r="J50" s="144"/>
      <c r="K50" s="145"/>
      <c r="L50" s="144"/>
      <c r="M50" s="3" t="s">
        <v>110</v>
      </c>
      <c r="N50" s="141" t="s">
        <v>205</v>
      </c>
      <c r="O50" s="195" t="s">
        <v>156</v>
      </c>
      <c r="P50" s="239" t="s">
        <v>170</v>
      </c>
      <c r="Q50" s="150"/>
      <c r="R50" s="150"/>
      <c r="AC50" s="1"/>
      <c r="AD50" s="1"/>
      <c r="AE50" s="1"/>
      <c r="AF50" s="1"/>
      <c r="AG50" s="1"/>
      <c r="AH50" s="1"/>
      <c r="AI50" s="1"/>
      <c r="AJ50" s="1"/>
      <c r="AK50" s="1"/>
      <c r="AL50" s="1"/>
      <c r="AM50" s="1"/>
      <c r="AN50" s="1"/>
      <c r="AO50" s="1"/>
      <c r="AP50" s="1"/>
      <c r="AQ50" s="1"/>
      <c r="AR50" s="1"/>
      <c r="AS50" s="1"/>
      <c r="AT50" s="1"/>
    </row>
    <row r="51" spans="1:46" ht="21" customHeight="1" x14ac:dyDescent="0.25">
      <c r="A51" s="1"/>
      <c r="B51" s="1"/>
      <c r="C51" s="1"/>
      <c r="D51" s="1"/>
      <c r="E51" s="1"/>
      <c r="F51" s="6"/>
      <c r="G51" s="1"/>
      <c r="H51" s="1"/>
      <c r="I51" s="6"/>
      <c r="J51" s="1"/>
      <c r="K51" s="6"/>
      <c r="L51" s="1"/>
      <c r="M51" s="5"/>
      <c r="N51" s="5"/>
      <c r="O51" s="5"/>
      <c r="P51" s="205"/>
      <c r="Q51" s="150"/>
      <c r="R51" s="150"/>
      <c r="AC51" s="1"/>
      <c r="AD51" s="1"/>
      <c r="AE51" s="1"/>
      <c r="AF51" s="1"/>
      <c r="AG51" s="1"/>
      <c r="AH51" s="1"/>
      <c r="AI51" s="1"/>
      <c r="AJ51" s="1"/>
      <c r="AK51" s="1"/>
      <c r="AL51" s="1"/>
      <c r="AM51" s="1"/>
      <c r="AN51" s="1"/>
      <c r="AO51" s="1"/>
      <c r="AP51" s="1"/>
      <c r="AQ51" s="1"/>
      <c r="AR51" s="1"/>
      <c r="AS51" s="1"/>
      <c r="AT51" s="1"/>
    </row>
    <row r="52" spans="1:46" ht="34.5" customHeight="1" x14ac:dyDescent="0.25">
      <c r="A52" s="1"/>
      <c r="B52" s="1"/>
      <c r="C52" s="74" t="s">
        <v>38</v>
      </c>
      <c r="D52" s="68" t="s">
        <v>40</v>
      </c>
      <c r="E52" s="68"/>
      <c r="F52" s="7"/>
      <c r="G52" s="68"/>
      <c r="H52" s="68"/>
      <c r="I52" s="7"/>
      <c r="J52" s="36"/>
      <c r="L52" s="36"/>
      <c r="M52" s="5"/>
      <c r="N52" s="5"/>
      <c r="O52" s="5"/>
      <c r="P52" s="205"/>
      <c r="Q52" s="150"/>
      <c r="R52" s="150"/>
      <c r="AC52" s="1"/>
      <c r="AD52" s="1"/>
      <c r="AE52" s="1"/>
      <c r="AF52" s="1"/>
      <c r="AG52" s="1"/>
      <c r="AH52" s="1"/>
      <c r="AI52" s="1"/>
      <c r="AJ52" s="1"/>
      <c r="AK52" s="1"/>
      <c r="AL52" s="1"/>
      <c r="AM52" s="1"/>
      <c r="AN52" s="1"/>
      <c r="AO52" s="1"/>
      <c r="AP52" s="1"/>
      <c r="AQ52" s="1"/>
      <c r="AR52" s="1"/>
      <c r="AS52" s="1"/>
      <c r="AT52" s="1"/>
    </row>
    <row r="53" spans="1:46" ht="30" x14ac:dyDescent="0.25">
      <c r="A53" s="270" t="s">
        <v>2</v>
      </c>
      <c r="B53" s="271"/>
      <c r="C53" s="56" t="s">
        <v>14</v>
      </c>
      <c r="D53" s="174" t="s">
        <v>134</v>
      </c>
      <c r="E53" s="189" t="s">
        <v>134</v>
      </c>
      <c r="F53" s="213" t="s">
        <v>110</v>
      </c>
      <c r="G53" s="174" t="s">
        <v>134</v>
      </c>
      <c r="H53" s="174" t="s">
        <v>134</v>
      </c>
      <c r="I53" s="185" t="s">
        <v>110</v>
      </c>
      <c r="J53" s="143"/>
      <c r="K53" s="145"/>
      <c r="L53" s="143"/>
      <c r="M53" s="3" t="s">
        <v>110</v>
      </c>
      <c r="N53" s="171" t="s">
        <v>179</v>
      </c>
      <c r="O53" s="230" t="s">
        <v>148</v>
      </c>
      <c r="P53" s="230" t="s">
        <v>24</v>
      </c>
      <c r="Q53" s="150"/>
      <c r="R53" s="150"/>
      <c r="AC53" s="1"/>
      <c r="AD53" s="1"/>
      <c r="AE53" s="1"/>
      <c r="AF53" s="1"/>
      <c r="AG53" s="1"/>
      <c r="AH53" s="1"/>
      <c r="AI53" s="1"/>
      <c r="AJ53" s="1"/>
      <c r="AK53" s="1"/>
      <c r="AL53" s="1"/>
      <c r="AM53" s="1"/>
      <c r="AN53" s="1"/>
      <c r="AO53" s="1"/>
      <c r="AP53" s="1"/>
      <c r="AQ53" s="1"/>
      <c r="AR53" s="1"/>
      <c r="AS53" s="1"/>
      <c r="AT53" s="1"/>
    </row>
    <row r="54" spans="1:46" s="1" customFormat="1" ht="30" x14ac:dyDescent="0.25">
      <c r="A54" s="270"/>
      <c r="B54" s="271"/>
      <c r="C54" s="62" t="s">
        <v>30</v>
      </c>
      <c r="D54" s="172" t="s">
        <v>137</v>
      </c>
      <c r="E54" s="185" t="s">
        <v>137</v>
      </c>
      <c r="F54" s="213" t="s">
        <v>110</v>
      </c>
      <c r="G54" s="172" t="s">
        <v>137</v>
      </c>
      <c r="H54" s="172" t="s">
        <v>137</v>
      </c>
      <c r="I54" s="185" t="s">
        <v>110</v>
      </c>
      <c r="J54" s="143"/>
      <c r="K54" s="146"/>
      <c r="L54" s="143"/>
      <c r="M54" s="3" t="s">
        <v>110</v>
      </c>
      <c r="N54" s="141" t="s">
        <v>180</v>
      </c>
      <c r="O54" s="194" t="s">
        <v>140</v>
      </c>
      <c r="P54" s="239" t="s">
        <v>24</v>
      </c>
      <c r="Q54" s="150"/>
      <c r="R54" s="150"/>
    </row>
    <row r="55" spans="1:46" s="1" customFormat="1" ht="30" x14ac:dyDescent="0.35">
      <c r="A55" s="270"/>
      <c r="B55" s="271"/>
      <c r="C55" s="176" t="s">
        <v>31</v>
      </c>
      <c r="D55" s="174" t="s">
        <v>144</v>
      </c>
      <c r="E55" s="189" t="s">
        <v>144</v>
      </c>
      <c r="F55" s="213" t="s">
        <v>110</v>
      </c>
      <c r="G55" s="174" t="s">
        <v>144</v>
      </c>
      <c r="H55" s="174" t="s">
        <v>144</v>
      </c>
      <c r="I55" s="185" t="s">
        <v>110</v>
      </c>
      <c r="J55" s="143"/>
      <c r="K55" s="177"/>
      <c r="L55" s="143"/>
      <c r="M55" s="3" t="s">
        <v>110</v>
      </c>
      <c r="N55" s="171" t="s">
        <v>209</v>
      </c>
      <c r="O55" s="194" t="s">
        <v>208</v>
      </c>
      <c r="P55" s="239" t="s">
        <v>24</v>
      </c>
      <c r="Q55" s="150"/>
      <c r="R55" s="150"/>
    </row>
    <row r="56" spans="1:46" s="1" customFormat="1" ht="21" customHeight="1" x14ac:dyDescent="0.35">
      <c r="A56" s="270"/>
      <c r="B56" s="271"/>
      <c r="C56" s="175"/>
      <c r="D56" s="185"/>
      <c r="E56" s="185"/>
      <c r="F56" s="185"/>
      <c r="G56" s="185"/>
      <c r="H56" s="185"/>
      <c r="I56" s="185"/>
      <c r="J56" s="39"/>
      <c r="K56" s="196"/>
      <c r="L56" s="39"/>
      <c r="M56" s="197"/>
      <c r="N56" s="197"/>
      <c r="O56" s="148"/>
      <c r="P56" s="147"/>
      <c r="Q56" s="150"/>
      <c r="R56" s="150"/>
    </row>
    <row r="57" spans="1:46" s="1" customFormat="1" ht="21" customHeight="1" x14ac:dyDescent="0.35">
      <c r="A57" s="270"/>
      <c r="B57" s="271"/>
      <c r="C57" s="175"/>
      <c r="D57" s="185"/>
      <c r="E57" s="185"/>
      <c r="F57" s="185"/>
      <c r="G57" s="185"/>
      <c r="H57" s="185"/>
      <c r="I57" s="185"/>
      <c r="J57" s="39"/>
      <c r="K57" s="196"/>
      <c r="L57" s="39"/>
      <c r="M57" s="197"/>
      <c r="N57" s="197"/>
      <c r="O57" s="148"/>
      <c r="P57" s="147"/>
      <c r="Q57" s="150"/>
      <c r="R57" s="150"/>
    </row>
    <row r="58" spans="1:46" ht="21.75" thickBot="1" x14ac:dyDescent="0.3">
      <c r="A58" s="1"/>
      <c r="B58" s="1"/>
      <c r="C58" s="4"/>
      <c r="D58" s="4"/>
      <c r="E58" s="4"/>
      <c r="F58" s="6"/>
      <c r="G58" s="15"/>
      <c r="H58" s="4"/>
      <c r="I58" s="6"/>
      <c r="J58" s="4"/>
      <c r="K58" s="15"/>
      <c r="L58" s="4"/>
      <c r="M58" s="5"/>
      <c r="N58" s="5"/>
      <c r="O58" s="15"/>
      <c r="Q58" s="150"/>
      <c r="R58" s="150"/>
      <c r="AC58" s="1"/>
      <c r="AD58" s="1"/>
      <c r="AE58" s="1"/>
      <c r="AF58" s="1"/>
      <c r="AG58" s="1"/>
      <c r="AH58" s="1"/>
      <c r="AI58" s="1"/>
      <c r="AJ58" s="1"/>
      <c r="AK58" s="1"/>
      <c r="AL58" s="1"/>
      <c r="AM58" s="1"/>
      <c r="AN58" s="1"/>
      <c r="AO58" s="1"/>
      <c r="AP58" s="1"/>
      <c r="AQ58" s="1"/>
      <c r="AR58" s="1"/>
      <c r="AS58" s="1"/>
      <c r="AT58" s="1"/>
    </row>
    <row r="59" spans="1:46" ht="111.75" customHeight="1" thickBot="1" x14ac:dyDescent="0.3">
      <c r="A59" s="268" t="s">
        <v>78</v>
      </c>
      <c r="B59" s="269"/>
      <c r="C59" s="269"/>
      <c r="D59" s="272" t="s">
        <v>248</v>
      </c>
      <c r="E59" s="269"/>
      <c r="F59" s="269"/>
      <c r="G59" s="269"/>
      <c r="H59" s="269"/>
      <c r="I59" s="273"/>
      <c r="J59" s="117"/>
      <c r="K59" s="105"/>
      <c r="L59" s="201"/>
      <c r="M59" s="31"/>
      <c r="N59" s="31"/>
      <c r="O59" s="31"/>
      <c r="P59" s="31"/>
      <c r="Q59" s="274"/>
      <c r="R59" s="274"/>
      <c r="AC59" s="1"/>
      <c r="AD59" s="1"/>
      <c r="AE59" s="1"/>
      <c r="AF59" s="1"/>
      <c r="AG59" s="1"/>
      <c r="AH59" s="1"/>
      <c r="AI59" s="1"/>
      <c r="AJ59" s="1"/>
      <c r="AK59" s="1"/>
      <c r="AL59" s="1"/>
      <c r="AM59" s="1"/>
      <c r="AN59" s="1"/>
      <c r="AO59" s="1"/>
      <c r="AP59" s="1"/>
      <c r="AQ59" s="1"/>
      <c r="AR59" s="1"/>
      <c r="AS59" s="1"/>
      <c r="AT59" s="1"/>
    </row>
    <row r="60" spans="1:46" ht="23.25" hidden="1" x14ac:dyDescent="0.35">
      <c r="A60" s="18"/>
      <c r="B60" s="19"/>
      <c r="C60" s="6"/>
      <c r="D60" s="6"/>
      <c r="E60" s="6"/>
      <c r="F60" s="5"/>
      <c r="G60" s="114"/>
      <c r="H60" s="6"/>
      <c r="I60" s="5"/>
      <c r="J60" s="6"/>
      <c r="K60" s="5"/>
      <c r="L60" s="6"/>
      <c r="M60" s="5"/>
      <c r="N60" s="5"/>
      <c r="O60" s="5"/>
      <c r="Q60" s="150"/>
      <c r="R60" s="150"/>
      <c r="AC60" s="1"/>
      <c r="AD60" s="1"/>
      <c r="AE60" s="1"/>
      <c r="AF60" s="1"/>
      <c r="AG60" s="1"/>
      <c r="AH60" s="1"/>
      <c r="AI60" s="1"/>
      <c r="AJ60" s="1"/>
      <c r="AK60" s="1"/>
      <c r="AL60" s="1"/>
      <c r="AM60" s="1"/>
      <c r="AN60" s="1"/>
      <c r="AO60" s="1"/>
      <c r="AP60" s="1"/>
      <c r="AQ60" s="1"/>
      <c r="AR60" s="1"/>
      <c r="AS60" s="1"/>
      <c r="AT60" s="1"/>
    </row>
    <row r="61" spans="1:46" ht="21" hidden="1" x14ac:dyDescent="0.25">
      <c r="A61" s="1"/>
      <c r="B61" s="1"/>
      <c r="C61" s="16"/>
      <c r="D61" s="69" t="s">
        <v>39</v>
      </c>
      <c r="E61" s="16"/>
      <c r="F61" s="7"/>
      <c r="G61" s="115"/>
      <c r="H61" s="16"/>
      <c r="I61" s="7"/>
      <c r="J61" s="16"/>
      <c r="L61" s="16"/>
      <c r="M61" s="5"/>
      <c r="N61" s="5"/>
      <c r="O61" s="16"/>
      <c r="Q61" s="150"/>
      <c r="R61" s="150"/>
      <c r="AC61" s="1"/>
      <c r="AD61" s="1"/>
      <c r="AE61" s="1"/>
      <c r="AF61" s="1"/>
      <c r="AG61" s="1"/>
      <c r="AH61" s="1"/>
      <c r="AI61" s="1"/>
      <c r="AJ61" s="1"/>
      <c r="AK61" s="1"/>
      <c r="AL61" s="1"/>
      <c r="AM61" s="1"/>
      <c r="AN61" s="1"/>
      <c r="AO61" s="1"/>
      <c r="AP61" s="1"/>
      <c r="AQ61" s="1"/>
      <c r="AR61" s="1"/>
      <c r="AS61" s="1"/>
      <c r="AT61" s="1"/>
    </row>
    <row r="62" spans="1:46" ht="21" hidden="1" customHeight="1" thickBot="1" x14ac:dyDescent="0.3">
      <c r="A62" s="266" t="s">
        <v>32</v>
      </c>
      <c r="B62" s="267"/>
      <c r="C62" s="41" t="s">
        <v>11</v>
      </c>
      <c r="D62" s="13" t="s">
        <v>55</v>
      </c>
      <c r="E62" s="13" t="s">
        <v>55</v>
      </c>
      <c r="F62" s="138" t="s">
        <v>55</v>
      </c>
      <c r="G62" s="42"/>
      <c r="H62" s="138" t="s">
        <v>55</v>
      </c>
      <c r="I62" s="44"/>
      <c r="J62" s="13"/>
      <c r="K62" s="75"/>
      <c r="L62" s="13"/>
      <c r="M62" s="14"/>
      <c r="N62" s="29"/>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thickBot="1" x14ac:dyDescent="0.3">
      <c r="A63" s="266"/>
      <c r="B63" s="267"/>
      <c r="C63" s="58" t="s">
        <v>5</v>
      </c>
      <c r="D63" s="37"/>
      <c r="E63" s="37"/>
      <c r="F63" s="73"/>
      <c r="G63" s="43"/>
      <c r="H63" s="138"/>
      <c r="I63" s="112"/>
      <c r="J63" s="37"/>
      <c r="K63" s="76"/>
      <c r="L63" s="37"/>
      <c r="M63" s="20"/>
      <c r="N63" s="30"/>
      <c r="O63" s="2"/>
      <c r="P63" s="66"/>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25">
      <c r="A64" s="266"/>
      <c r="B64" s="267"/>
      <c r="C64" s="58" t="s">
        <v>6</v>
      </c>
      <c r="D64" s="12"/>
      <c r="E64" s="12"/>
      <c r="F64" s="138"/>
      <c r="G64" s="42"/>
      <c r="H64" s="138"/>
      <c r="I64" s="113"/>
      <c r="J64" s="12"/>
      <c r="K64" s="75"/>
      <c r="L64" s="12"/>
      <c r="M64" s="14"/>
      <c r="N64" s="29"/>
      <c r="O64" s="17"/>
      <c r="P64" s="66"/>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66"/>
      <c r="B65" s="267"/>
      <c r="C65" s="41" t="s">
        <v>16</v>
      </c>
      <c r="D65" s="38"/>
      <c r="E65" s="38"/>
      <c r="F65" s="138"/>
      <c r="G65" s="43"/>
      <c r="H65" s="138"/>
      <c r="I65" s="44"/>
      <c r="J65" s="38"/>
      <c r="K65" s="75"/>
      <c r="L65" s="38"/>
      <c r="M65" s="14"/>
      <c r="N65" s="14"/>
      <c r="O65" s="149"/>
      <c r="P65" s="147"/>
      <c r="Q65" s="150"/>
      <c r="R65" s="150"/>
      <c r="AC65" s="1"/>
      <c r="AD65" s="1"/>
      <c r="AE65" s="1"/>
      <c r="AF65" s="1"/>
      <c r="AG65" s="1"/>
      <c r="AH65" s="1"/>
      <c r="AI65" s="1"/>
      <c r="AJ65" s="1"/>
      <c r="AK65" s="1"/>
      <c r="AL65" s="1"/>
      <c r="AM65" s="1"/>
      <c r="AN65" s="1"/>
      <c r="AO65" s="1"/>
      <c r="AP65" s="1"/>
      <c r="AQ65" s="1"/>
      <c r="AR65" s="1"/>
      <c r="AS65" s="1"/>
      <c r="AT65" s="1"/>
    </row>
    <row r="66" spans="1:46" ht="21" hidden="1" customHeight="1" x14ac:dyDescent="0.3">
      <c r="A66" s="266"/>
      <c r="B66" s="267"/>
      <c r="C66" s="60" t="s">
        <v>15</v>
      </c>
      <c r="D66" s="23"/>
      <c r="E66" s="23"/>
      <c r="F66" s="138"/>
      <c r="G66" s="42"/>
      <c r="H66" s="138"/>
      <c r="I66" s="44"/>
      <c r="J66" s="23"/>
      <c r="K66" s="75"/>
      <c r="L66" s="23"/>
      <c r="M66" s="14"/>
      <c r="N66" s="14"/>
      <c r="O66" s="149"/>
      <c r="P66" s="147"/>
      <c r="Q66" s="150"/>
      <c r="R66" s="150"/>
      <c r="AC66" s="1"/>
      <c r="AD66" s="1"/>
      <c r="AE66" s="1"/>
      <c r="AF66" s="1"/>
      <c r="AG66" s="1"/>
      <c r="AH66" s="1"/>
      <c r="AI66" s="1"/>
      <c r="AJ66" s="1"/>
      <c r="AK66" s="1"/>
      <c r="AL66" s="1"/>
      <c r="AM66" s="1"/>
      <c r="AN66" s="1"/>
      <c r="AO66" s="1"/>
      <c r="AP66" s="1"/>
      <c r="AQ66" s="1"/>
      <c r="AR66" s="1"/>
      <c r="AS66" s="1"/>
      <c r="AT66" s="1"/>
    </row>
    <row r="67" spans="1:46" ht="21" hidden="1" customHeight="1" x14ac:dyDescent="0.3">
      <c r="A67" s="266"/>
      <c r="B67" s="267"/>
      <c r="C67" s="57"/>
      <c r="D67" s="24"/>
      <c r="E67" s="24"/>
      <c r="F67" s="73"/>
      <c r="G67" s="42"/>
      <c r="H67" s="138"/>
      <c r="I67" s="44"/>
      <c r="J67" s="24"/>
      <c r="K67" s="76"/>
      <c r="L67" s="24"/>
      <c r="M67" s="14"/>
      <c r="N67" s="29"/>
      <c r="O67" s="149"/>
      <c r="P67" s="147"/>
      <c r="Q67" s="150"/>
      <c r="R67" s="150"/>
      <c r="AC67" s="1"/>
      <c r="AD67" s="1"/>
      <c r="AE67" s="1"/>
      <c r="AF67" s="1"/>
      <c r="AG67" s="1"/>
      <c r="AH67" s="1"/>
      <c r="AI67" s="1"/>
      <c r="AJ67" s="1"/>
      <c r="AK67" s="1"/>
      <c r="AL67" s="1"/>
      <c r="AM67" s="1"/>
      <c r="AN67" s="1"/>
      <c r="AO67" s="1"/>
      <c r="AP67" s="1"/>
      <c r="AQ67" s="1"/>
      <c r="AR67" s="1"/>
      <c r="AS67" s="1"/>
      <c r="AT67" s="1"/>
    </row>
    <row r="68" spans="1:46" ht="21.75" hidden="1" thickBot="1" x14ac:dyDescent="0.3">
      <c r="A68" s="21"/>
      <c r="B68" s="21"/>
      <c r="C68" s="22"/>
      <c r="D68" s="6"/>
      <c r="E68" s="6"/>
      <c r="F68" s="6"/>
      <c r="G68" s="22"/>
      <c r="H68" s="22"/>
      <c r="I68" s="22"/>
      <c r="J68" s="22"/>
      <c r="K68" s="22"/>
      <c r="L68" s="22"/>
      <c r="M68" s="15"/>
      <c r="N68" s="15"/>
      <c r="O68" s="142" t="s">
        <v>56</v>
      </c>
      <c r="Q68" s="150"/>
      <c r="R68" s="150"/>
      <c r="AC68" s="1"/>
      <c r="AD68" s="1"/>
      <c r="AE68" s="1"/>
      <c r="AF68" s="1"/>
      <c r="AG68" s="1"/>
      <c r="AH68" s="1"/>
      <c r="AI68" s="1"/>
      <c r="AJ68" s="1"/>
      <c r="AK68" s="1"/>
      <c r="AL68" s="1"/>
      <c r="AM68" s="1"/>
      <c r="AN68" s="1"/>
      <c r="AO68" s="1"/>
      <c r="AP68" s="1"/>
      <c r="AQ68" s="1"/>
      <c r="AR68" s="1"/>
      <c r="AS68" s="1"/>
      <c r="AT68" s="1"/>
    </row>
    <row r="69" spans="1:46" ht="60" hidden="1" customHeight="1" x14ac:dyDescent="0.35">
      <c r="A69" s="268" t="s">
        <v>29</v>
      </c>
      <c r="B69" s="269"/>
      <c r="C69" s="269"/>
      <c r="D69" s="117" t="s">
        <v>57</v>
      </c>
      <c r="E69" s="117"/>
      <c r="F69" s="105"/>
      <c r="G69" s="107"/>
      <c r="H69" s="201"/>
      <c r="I69" s="106"/>
      <c r="J69" s="117"/>
      <c r="K69" s="105"/>
      <c r="L69" s="201"/>
      <c r="M69" s="32"/>
      <c r="N69" s="31"/>
      <c r="O69" s="31"/>
      <c r="P69" s="31"/>
      <c r="Q69" s="150"/>
      <c r="R69" s="150"/>
      <c r="AC69" s="1"/>
      <c r="AD69" s="1"/>
      <c r="AE69" s="1"/>
      <c r="AF69" s="1"/>
      <c r="AG69" s="1"/>
      <c r="AH69" s="1"/>
      <c r="AI69" s="1"/>
      <c r="AJ69" s="1"/>
      <c r="AK69" s="1"/>
      <c r="AL69" s="1"/>
      <c r="AM69" s="1"/>
      <c r="AN69" s="1"/>
      <c r="AO69" s="1"/>
      <c r="AP69" s="1"/>
      <c r="AQ69" s="1"/>
      <c r="AR69" s="1"/>
      <c r="AS69" s="1"/>
      <c r="AT69" s="1"/>
    </row>
    <row r="70" spans="1:46" s="1" customFormat="1" x14ac:dyDescent="0.25">
      <c r="Q70" s="150"/>
      <c r="R70" s="150"/>
    </row>
    <row r="71" spans="1:46" s="1" customFormat="1" ht="23.25" x14ac:dyDescent="0.35">
      <c r="A71" s="206" t="s">
        <v>20</v>
      </c>
      <c r="B71" s="207"/>
    </row>
    <row r="72" spans="1:46" s="1" customFormat="1" ht="21" x14ac:dyDescent="0.35">
      <c r="A72" s="208"/>
      <c r="B72" s="207" t="s">
        <v>21</v>
      </c>
    </row>
    <row r="73" spans="1:46" s="1" customFormat="1" ht="21" x14ac:dyDescent="0.35">
      <c r="A73" s="208"/>
      <c r="B73" s="207" t="s">
        <v>22</v>
      </c>
    </row>
    <row r="74" spans="1:46" s="1" customFormat="1" ht="21" x14ac:dyDescent="0.35">
      <c r="A74" s="208"/>
      <c r="B74" s="207" t="s">
        <v>23</v>
      </c>
    </row>
    <row r="75" spans="1:46" s="1" customFormat="1" ht="21" x14ac:dyDescent="0.35">
      <c r="A75" s="208"/>
      <c r="B75" s="207" t="s">
        <v>24</v>
      </c>
    </row>
    <row r="76" spans="1:46" s="1" customFormat="1" ht="21" x14ac:dyDescent="0.35">
      <c r="A76" s="208"/>
      <c r="B76" s="207" t="s">
        <v>25</v>
      </c>
    </row>
    <row r="77" spans="1:46" s="1" customFormat="1" ht="21" x14ac:dyDescent="0.35">
      <c r="A77" s="208"/>
      <c r="B77" s="207" t="s">
        <v>26</v>
      </c>
    </row>
    <row r="78" spans="1:46" s="1" customFormat="1" ht="21" x14ac:dyDescent="0.35">
      <c r="A78" s="208"/>
      <c r="B78" s="207" t="s">
        <v>27</v>
      </c>
    </row>
    <row r="79" spans="1:46" s="1" customFormat="1" ht="21" x14ac:dyDescent="0.35">
      <c r="A79" s="208"/>
      <c r="B79" s="207" t="s">
        <v>24</v>
      </c>
    </row>
    <row r="80" spans="1:46" s="1" customFormat="1" ht="21" x14ac:dyDescent="0.35">
      <c r="A80" s="208"/>
      <c r="B80" s="207" t="s">
        <v>25</v>
      </c>
    </row>
    <row r="81" spans="1:2" s="1" customFormat="1" ht="21" x14ac:dyDescent="0.35">
      <c r="A81" s="208"/>
      <c r="B81" s="207" t="s">
        <v>26</v>
      </c>
    </row>
    <row r="82" spans="1:2" s="1" customFormat="1" ht="21" x14ac:dyDescent="0.35">
      <c r="A82" s="208"/>
      <c r="B82" s="207" t="s">
        <v>27</v>
      </c>
    </row>
    <row r="83" spans="1:2" s="1" customFormat="1" ht="21" x14ac:dyDescent="0.35">
      <c r="B83" s="72"/>
    </row>
  </sheetData>
  <mergeCells count="29">
    <mergeCell ref="A25:B25"/>
    <mergeCell ref="C25:C29"/>
    <mergeCell ref="A27:B27"/>
    <mergeCell ref="A29:B29"/>
    <mergeCell ref="D3:D5"/>
    <mergeCell ref="J3:J5"/>
    <mergeCell ref="K3:K5"/>
    <mergeCell ref="L3:L5"/>
    <mergeCell ref="A4:B4"/>
    <mergeCell ref="A5:B5"/>
    <mergeCell ref="E3:E5"/>
    <mergeCell ref="F3:F5"/>
    <mergeCell ref="G3:G5"/>
    <mergeCell ref="H3:H5"/>
    <mergeCell ref="I3:I5"/>
    <mergeCell ref="Q59:R59"/>
    <mergeCell ref="A62:B67"/>
    <mergeCell ref="A30:B30"/>
    <mergeCell ref="Q31:R31"/>
    <mergeCell ref="A32:B34"/>
    <mergeCell ref="Q33:R33"/>
    <mergeCell ref="Q36:R36"/>
    <mergeCell ref="A37:B41"/>
    <mergeCell ref="O38:O40"/>
    <mergeCell ref="A69:C69"/>
    <mergeCell ref="A44:B50"/>
    <mergeCell ref="A53:B57"/>
    <mergeCell ref="A59:C59"/>
    <mergeCell ref="D59:I59"/>
  </mergeCells>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T83"/>
  <sheetViews>
    <sheetView zoomScale="60" zoomScaleNormal="60" workbookViewId="0">
      <pane xSplit="2" ySplit="2" topLeftCell="C12" activePane="bottomRight" state="frozen"/>
      <selection pane="topRight" activeCell="C1" sqref="C1"/>
      <selection pane="bottomLeft" activeCell="A3" sqref="A3"/>
      <selection pane="bottomRight" activeCell="C14" sqref="C14"/>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83</v>
      </c>
      <c r="B1" s="108"/>
      <c r="C1" s="235" t="s">
        <v>158</v>
      </c>
      <c r="D1" s="109"/>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83"/>
      <c r="E3" s="283"/>
      <c r="F3" s="283"/>
      <c r="G3" s="283"/>
      <c r="H3" s="283"/>
      <c r="I3" s="283"/>
      <c r="J3" s="283"/>
      <c r="K3" s="283"/>
      <c r="L3" s="283"/>
    </row>
    <row r="4" spans="1:28" s="1" customFormat="1" ht="26.25" x14ac:dyDescent="0.25">
      <c r="A4" s="285" t="s">
        <v>262</v>
      </c>
      <c r="B4" s="285"/>
      <c r="C4" s="137">
        <v>3258</v>
      </c>
      <c r="D4" s="284"/>
      <c r="E4" s="284"/>
      <c r="F4" s="284"/>
      <c r="G4" s="284"/>
      <c r="H4" s="284"/>
      <c r="I4" s="284"/>
      <c r="J4" s="284"/>
      <c r="K4" s="284"/>
      <c r="L4" s="284"/>
    </row>
    <row r="5" spans="1:28" s="1" customFormat="1" ht="26.25" x14ac:dyDescent="0.25">
      <c r="A5" s="285" t="s">
        <v>272</v>
      </c>
      <c r="B5" s="285"/>
      <c r="C5" s="209">
        <f>C4*1.09</f>
        <v>3551.2200000000003</v>
      </c>
      <c r="D5" s="284"/>
      <c r="E5" s="284"/>
      <c r="F5" s="284"/>
      <c r="G5" s="284"/>
      <c r="H5" s="284"/>
      <c r="I5" s="284"/>
      <c r="J5" s="284"/>
      <c r="K5" s="284"/>
      <c r="L5" s="284"/>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264</v>
      </c>
      <c r="C7" s="73"/>
      <c r="D7" s="100">
        <f>(D8/$C$4)*100</f>
        <v>26.918354818907304</v>
      </c>
      <c r="E7" s="100">
        <f t="shared" ref="E7:I7" si="0">(E8/$C$4)*100</f>
        <v>53.836709637814607</v>
      </c>
      <c r="F7" s="87">
        <v>0</v>
      </c>
      <c r="G7" s="87">
        <f>(G8/$C$4)*100</f>
        <v>0</v>
      </c>
      <c r="H7" s="100">
        <f>(H8/$C$4)*100</f>
        <v>19.244935543278086</v>
      </c>
      <c r="I7" s="87">
        <f t="shared" si="0"/>
        <v>0</v>
      </c>
      <c r="J7" s="90">
        <v>16.899999999999999</v>
      </c>
      <c r="K7" s="90">
        <v>79.599999999999994</v>
      </c>
      <c r="L7" s="90">
        <v>3.5</v>
      </c>
      <c r="M7" s="71"/>
    </row>
    <row r="8" spans="1:28" s="1" customFormat="1" ht="26.25" customHeight="1" x14ac:dyDescent="0.25">
      <c r="A8" s="128"/>
      <c r="B8" s="123" t="s">
        <v>265</v>
      </c>
      <c r="C8" s="73"/>
      <c r="D8" s="87">
        <v>877</v>
      </c>
      <c r="E8" s="87">
        <v>1754</v>
      </c>
      <c r="F8" s="50">
        <v>0</v>
      </c>
      <c r="G8" s="50">
        <v>0</v>
      </c>
      <c r="H8" s="87">
        <v>627</v>
      </c>
      <c r="I8" s="50">
        <v>0</v>
      </c>
      <c r="J8" s="91">
        <f>($H$8/100)*J7</f>
        <v>105.96299999999998</v>
      </c>
      <c r="K8" s="91">
        <f>($H$8/100)*K7</f>
        <v>499.09199999999993</v>
      </c>
      <c r="L8" s="91">
        <f>($H$8/100)*L7</f>
        <v>21.945</v>
      </c>
      <c r="M8" s="94"/>
    </row>
    <row r="9" spans="1:28" s="1" customFormat="1" ht="26.25" customHeight="1" x14ac:dyDescent="0.25">
      <c r="A9" s="124" t="s">
        <v>48</v>
      </c>
      <c r="B9" s="122" t="s">
        <v>47</v>
      </c>
      <c r="C9" s="73"/>
      <c r="D9" s="87">
        <v>1059.558</v>
      </c>
      <c r="E9" s="87">
        <v>2125.4360000000001</v>
      </c>
      <c r="F9" s="87">
        <v>0</v>
      </c>
      <c r="G9" s="87">
        <v>0</v>
      </c>
      <c r="H9" s="87">
        <v>476.15800000000002</v>
      </c>
      <c r="I9" s="87">
        <v>0</v>
      </c>
      <c r="J9" s="91"/>
      <c r="K9" s="91"/>
      <c r="L9" s="91"/>
      <c r="M9" s="139">
        <f>SUM(D9:I9)</f>
        <v>3661.152</v>
      </c>
    </row>
    <row r="10" spans="1:28" s="1" customFormat="1" ht="26.25" customHeight="1" x14ac:dyDescent="0.25">
      <c r="A10" s="128"/>
      <c r="B10" s="123" t="s">
        <v>266</v>
      </c>
      <c r="C10" s="73"/>
      <c r="D10" s="88">
        <f>($C$5/100)*D7</f>
        <v>955.93</v>
      </c>
      <c r="E10" s="88">
        <f t="shared" ref="E10:I10" si="1">($C$5/100)*E7</f>
        <v>1911.86</v>
      </c>
      <c r="F10" s="88">
        <f t="shared" si="1"/>
        <v>0</v>
      </c>
      <c r="G10" s="88">
        <f>($C$5/100)*G7</f>
        <v>0</v>
      </c>
      <c r="H10" s="88">
        <f>($C$5/100)*H7</f>
        <v>683.43000000000006</v>
      </c>
      <c r="I10" s="88">
        <f t="shared" si="1"/>
        <v>0</v>
      </c>
      <c r="J10" s="92">
        <f>($H$10/100)*J7</f>
        <v>115.49967000000001</v>
      </c>
      <c r="K10" s="92">
        <f>($H$10/100)*K7</f>
        <v>544.01027999999997</v>
      </c>
      <c r="L10" s="92">
        <f>($H$10/100)*L7</f>
        <v>23.920050000000003</v>
      </c>
      <c r="M10" s="94"/>
    </row>
    <row r="11" spans="1:28" s="1" customFormat="1" ht="26.25" customHeight="1" x14ac:dyDescent="0.25">
      <c r="A11" s="124" t="s">
        <v>49</v>
      </c>
      <c r="B11" s="122" t="s">
        <v>267</v>
      </c>
      <c r="C11" s="73"/>
      <c r="D11" s="87">
        <v>788.29</v>
      </c>
      <c r="E11" s="87">
        <v>1359</v>
      </c>
      <c r="F11" s="51">
        <v>0</v>
      </c>
      <c r="G11" s="51">
        <v>0</v>
      </c>
      <c r="H11" s="50">
        <v>391.99</v>
      </c>
      <c r="I11" s="50">
        <v>0</v>
      </c>
      <c r="J11" s="90">
        <v>5</v>
      </c>
      <c r="K11" s="93">
        <v>5026</v>
      </c>
      <c r="L11" s="90">
        <v>2</v>
      </c>
      <c r="M11" s="94"/>
    </row>
    <row r="12" spans="1:28" s="1" customFormat="1" ht="26.25" customHeight="1" x14ac:dyDescent="0.25">
      <c r="A12" s="124"/>
      <c r="B12" s="122" t="s">
        <v>268</v>
      </c>
      <c r="C12" s="73"/>
      <c r="D12" s="87">
        <v>52.04</v>
      </c>
      <c r="E12" s="87">
        <v>670.75</v>
      </c>
      <c r="F12" s="51">
        <v>0</v>
      </c>
      <c r="G12" s="51">
        <v>0</v>
      </c>
      <c r="H12" s="50">
        <v>13.81</v>
      </c>
      <c r="I12" s="50">
        <v>0</v>
      </c>
      <c r="J12" s="90"/>
      <c r="K12" s="93"/>
      <c r="L12" s="90"/>
      <c r="M12" s="94"/>
    </row>
    <row r="13" spans="1:28" s="1" customFormat="1" ht="26.25" customHeight="1" x14ac:dyDescent="0.25">
      <c r="B13" s="122" t="s">
        <v>269</v>
      </c>
      <c r="C13" s="73"/>
      <c r="D13" s="140">
        <f>D12/D14</f>
        <v>6.1928052074780152E-2</v>
      </c>
      <c r="E13" s="140">
        <f t="shared" ref="E13:H13" si="2">E12/E14</f>
        <v>0.33045941618425917</v>
      </c>
      <c r="F13" s="140">
        <v>0</v>
      </c>
      <c r="G13" s="140">
        <v>0</v>
      </c>
      <c r="H13" s="140">
        <f t="shared" si="2"/>
        <v>3.4031542631838343E-2</v>
      </c>
      <c r="I13" s="140">
        <v>0</v>
      </c>
      <c r="J13" s="90">
        <v>30.61</v>
      </c>
      <c r="K13" s="93">
        <v>33.07</v>
      </c>
      <c r="L13" s="90">
        <v>455.3</v>
      </c>
      <c r="M13" s="94"/>
    </row>
    <row r="14" spans="1:28" s="1" customFormat="1" ht="26.25" x14ac:dyDescent="0.25">
      <c r="A14" s="46"/>
      <c r="B14" s="122" t="s">
        <v>270</v>
      </c>
      <c r="C14" s="126">
        <f>SUM(D14:I14)</f>
        <v>3275.88</v>
      </c>
      <c r="D14" s="65">
        <f>D12+D11</f>
        <v>840.32999999999993</v>
      </c>
      <c r="E14" s="65">
        <f t="shared" ref="E14:I14" si="3">E12+E11</f>
        <v>2029.75</v>
      </c>
      <c r="F14" s="97">
        <f t="shared" si="3"/>
        <v>0</v>
      </c>
      <c r="G14" s="97">
        <f t="shared" si="3"/>
        <v>0</v>
      </c>
      <c r="H14" s="97">
        <f t="shared" si="3"/>
        <v>405.8</v>
      </c>
      <c r="I14" s="97">
        <f t="shared" si="3"/>
        <v>0</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1" t="s">
        <v>259</v>
      </c>
      <c r="B16" s="252" t="s">
        <v>260</v>
      </c>
      <c r="C16" s="137">
        <v>2724</v>
      </c>
      <c r="D16" s="87">
        <v>733</v>
      </c>
      <c r="E16" s="87">
        <v>1467</v>
      </c>
      <c r="F16" s="87"/>
      <c r="G16" s="87"/>
      <c r="H16" s="87">
        <v>524</v>
      </c>
      <c r="I16" s="100"/>
      <c r="J16" s="89"/>
      <c r="K16" s="89"/>
      <c r="L16" s="89"/>
    </row>
    <row r="17" spans="1:46" s="1" customFormat="1" ht="26.25" hidden="1" x14ac:dyDescent="0.25">
      <c r="A17" s="46"/>
      <c r="B17" s="252" t="s">
        <v>261</v>
      </c>
      <c r="C17" s="137">
        <v>2933</v>
      </c>
      <c r="D17" s="87">
        <v>790</v>
      </c>
      <c r="E17" s="87">
        <v>1579</v>
      </c>
      <c r="F17" s="87"/>
      <c r="G17" s="87"/>
      <c r="H17" s="87">
        <v>564</v>
      </c>
      <c r="I17" s="100"/>
      <c r="J17" s="258"/>
      <c r="K17" s="258"/>
      <c r="L17" s="89"/>
    </row>
    <row r="18" spans="1:46" s="257" customFormat="1" ht="26.25" x14ac:dyDescent="0.25">
      <c r="A18" s="46"/>
      <c r="B18" s="252"/>
      <c r="C18" s="255"/>
      <c r="D18" s="256"/>
      <c r="E18" s="256"/>
      <c r="F18" s="256"/>
      <c r="G18" s="256"/>
      <c r="H18" s="256"/>
      <c r="I18" s="256"/>
      <c r="J18" s="89"/>
      <c r="K18" s="89"/>
      <c r="L18" s="89"/>
    </row>
    <row r="19" spans="1:46" ht="28.5" customHeight="1" x14ac:dyDescent="0.25">
      <c r="A19" s="124" t="s">
        <v>50</v>
      </c>
      <c r="B19" s="64"/>
      <c r="C19" s="130" t="s">
        <v>51</v>
      </c>
      <c r="D19" s="127">
        <f>D11/D8</f>
        <v>0.8988483466362599</v>
      </c>
      <c r="E19" s="127">
        <f>E11/E8</f>
        <v>0.77480045610034209</v>
      </c>
      <c r="F19" s="127"/>
      <c r="G19" s="127"/>
      <c r="H19" s="127">
        <f>H11/H8</f>
        <v>0.62518341307814995</v>
      </c>
      <c r="I19" s="127"/>
      <c r="J19" s="125">
        <f>J14/J8</f>
        <v>6.8001559308395701E-2</v>
      </c>
      <c r="K19" s="125">
        <f>K14/K8</f>
        <v>15.045999764468137</v>
      </c>
      <c r="L19" s="125">
        <f>L14/L8</f>
        <v>-2.5650698914212327E-2</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0.74398003695880732</v>
      </c>
      <c r="E20" s="127">
        <f>E11/E9</f>
        <v>0.63939822229415511</v>
      </c>
      <c r="F20" s="127"/>
      <c r="G20" s="127"/>
      <c r="H20" s="127">
        <f>H11/H9</f>
        <v>0.8232351446368642</v>
      </c>
      <c r="I20" s="127"/>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f>D14/D8</f>
        <v>0.95818700114025079</v>
      </c>
      <c r="E21" s="133">
        <f>E14/E8</f>
        <v>1.1572120866590649</v>
      </c>
      <c r="F21" s="133"/>
      <c r="G21" s="133"/>
      <c r="H21" s="133">
        <f>H14/H8</f>
        <v>0.64720893141945779</v>
      </c>
      <c r="I21" s="133"/>
      <c r="J21" s="95"/>
      <c r="K21" s="96"/>
      <c r="L21" s="95"/>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0.79309485653451717</v>
      </c>
      <c r="E22" s="129">
        <f>E14/E9</f>
        <v>0.9549805310533932</v>
      </c>
      <c r="F22" s="129"/>
      <c r="G22" s="129"/>
      <c r="H22" s="129">
        <f>H14/H9</f>
        <v>0.85223812263996401</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0">
        <f>D14/D10</f>
        <v>0.87907064324793649</v>
      </c>
      <c r="E23" s="190">
        <f>E14/E10</f>
        <v>1.0616624648248303</v>
      </c>
      <c r="F23" s="190"/>
      <c r="G23" s="190"/>
      <c r="H23" s="190">
        <f>H14/H10</f>
        <v>0.59376966185271352</v>
      </c>
      <c r="I23" s="190"/>
      <c r="J23" s="95"/>
      <c r="K23" s="96"/>
      <c r="L23" s="95"/>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93">
        <f>D10-D14</f>
        <v>115.60000000000002</v>
      </c>
      <c r="E24" s="153">
        <f>E10-E14</f>
        <v>-117.8900000000001</v>
      </c>
      <c r="F24" s="193">
        <f>F10-F14</f>
        <v>0</v>
      </c>
      <c r="G24" s="193">
        <f>G10-G14</f>
        <v>0</v>
      </c>
      <c r="H24" s="193">
        <f>H10-H14</f>
        <v>277.63000000000005</v>
      </c>
      <c r="I24" s="193">
        <v>0</v>
      </c>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6" t="s">
        <v>46</v>
      </c>
      <c r="B25" s="287"/>
      <c r="C25" s="288">
        <v>2</v>
      </c>
      <c r="D25" s="182" t="s">
        <v>113</v>
      </c>
      <c r="E25" s="161" t="s">
        <v>112</v>
      </c>
      <c r="F25" s="210"/>
      <c r="G25" s="210"/>
      <c r="H25" s="182" t="s">
        <v>112</v>
      </c>
      <c r="I25" s="182"/>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27" thickBot="1" x14ac:dyDescent="0.45">
      <c r="A26" s="159" t="s">
        <v>66</v>
      </c>
      <c r="B26" s="160"/>
      <c r="C26" s="289"/>
      <c r="D26" s="138" t="s">
        <v>98</v>
      </c>
      <c r="E26" s="162" t="s">
        <v>99</v>
      </c>
      <c r="F26" s="211"/>
      <c r="G26" s="211"/>
      <c r="H26" s="183" t="s">
        <v>101</v>
      </c>
      <c r="I26" s="183"/>
      <c r="J26" s="157"/>
      <c r="K26" s="77"/>
      <c r="L26" s="77"/>
      <c r="M26" s="155"/>
      <c r="N26" s="155"/>
      <c r="O26" s="155"/>
      <c r="P26" s="156"/>
      <c r="Q26" s="151"/>
      <c r="R26" s="151"/>
    </row>
    <row r="27" spans="1:46" s="71" customFormat="1" ht="27" thickBot="1" x14ac:dyDescent="0.45">
      <c r="A27" s="291" t="s">
        <v>68</v>
      </c>
      <c r="B27" s="292"/>
      <c r="C27" s="289"/>
      <c r="D27" s="138" t="s">
        <v>126</v>
      </c>
      <c r="E27" s="162" t="s">
        <v>127</v>
      </c>
      <c r="F27" s="211"/>
      <c r="G27" s="211"/>
      <c r="H27" s="183" t="s">
        <v>102</v>
      </c>
      <c r="I27" s="183"/>
      <c r="J27" s="152"/>
      <c r="K27" s="152"/>
      <c r="L27" s="152"/>
      <c r="M27" s="155"/>
      <c r="N27" s="155"/>
      <c r="O27" s="155"/>
      <c r="P27" s="156"/>
      <c r="Q27" s="151"/>
      <c r="R27" s="151"/>
    </row>
    <row r="28" spans="1:46" s="71" customFormat="1" ht="27" thickBot="1" x14ac:dyDescent="0.45">
      <c r="A28" s="220"/>
      <c r="B28" s="221"/>
      <c r="C28" s="289"/>
      <c r="D28" s="264"/>
      <c r="E28" s="223" t="s">
        <v>100</v>
      </c>
      <c r="F28" s="225"/>
      <c r="G28" s="225"/>
      <c r="H28" s="226" t="s">
        <v>128</v>
      </c>
      <c r="I28" s="226"/>
      <c r="J28" s="152"/>
      <c r="K28" s="152"/>
      <c r="L28" s="152"/>
      <c r="M28" s="155"/>
      <c r="N28" s="155"/>
      <c r="O28" s="155"/>
      <c r="P28" s="156"/>
      <c r="Q28" s="151"/>
      <c r="R28" s="151"/>
    </row>
    <row r="29" spans="1:46" s="71" customFormat="1" ht="27" thickBot="1" x14ac:dyDescent="0.45">
      <c r="A29" s="293" t="s">
        <v>67</v>
      </c>
      <c r="B29" s="294"/>
      <c r="C29" s="290"/>
      <c r="D29" s="184"/>
      <c r="E29" s="223" t="s">
        <v>90</v>
      </c>
      <c r="F29" s="212"/>
      <c r="G29" s="212"/>
      <c r="H29" s="184"/>
      <c r="I29" s="184"/>
      <c r="J29" s="152"/>
      <c r="K29" s="152"/>
      <c r="L29" s="152"/>
      <c r="M29" s="70"/>
      <c r="N29" s="70"/>
      <c r="O29" s="70"/>
      <c r="Q29" s="151"/>
      <c r="R29" s="151"/>
    </row>
    <row r="30" spans="1:46" ht="71.25" customHeight="1" thickBot="1" x14ac:dyDescent="0.3">
      <c r="A30" s="275" t="s">
        <v>36</v>
      </c>
      <c r="B30" s="276"/>
      <c r="C30" s="102"/>
      <c r="D30" s="158"/>
      <c r="E30" s="158"/>
      <c r="F30" s="158"/>
      <c r="G30" s="158"/>
      <c r="H30" s="158"/>
      <c r="I30" s="158"/>
      <c r="J30" s="103"/>
      <c r="K30" s="103"/>
      <c r="L30" s="104"/>
      <c r="M30" s="40" t="s">
        <v>58</v>
      </c>
      <c r="N30" s="40" t="s">
        <v>37</v>
      </c>
      <c r="O30" s="40" t="s">
        <v>59</v>
      </c>
      <c r="P30" s="81" t="s">
        <v>60</v>
      </c>
      <c r="Q30" s="150"/>
      <c r="R30" s="150"/>
      <c r="AC30" s="1"/>
      <c r="AD30" s="1"/>
      <c r="AE30" s="1"/>
      <c r="AF30" s="1"/>
      <c r="AG30" s="1"/>
      <c r="AH30" s="1"/>
      <c r="AI30" s="1"/>
      <c r="AJ30" s="1"/>
      <c r="AK30" s="1"/>
      <c r="AL30" s="1"/>
      <c r="AM30" s="1"/>
      <c r="AN30" s="1"/>
      <c r="AO30" s="1"/>
      <c r="AP30" s="1"/>
      <c r="AQ30" s="1"/>
      <c r="AR30" s="1"/>
      <c r="AS30" s="1"/>
      <c r="AT30" s="1"/>
    </row>
    <row r="31" spans="1:46" ht="63" customHeight="1" x14ac:dyDescent="0.25">
      <c r="A31" s="79"/>
      <c r="B31" s="80"/>
      <c r="C31" s="101" t="s">
        <v>64</v>
      </c>
      <c r="D31" s="67" t="s">
        <v>28</v>
      </c>
      <c r="E31" s="1"/>
      <c r="F31" s="1"/>
      <c r="G31" s="1"/>
      <c r="H31" s="1"/>
      <c r="I31" s="1"/>
      <c r="J31" s="1"/>
      <c r="K31" s="1"/>
      <c r="L31" s="1"/>
      <c r="M31" s="10"/>
      <c r="N31" s="9"/>
      <c r="O31" s="11"/>
      <c r="P31" s="10"/>
      <c r="Q31" s="274"/>
      <c r="R31" s="274"/>
      <c r="AC31" s="1"/>
      <c r="AD31" s="1"/>
      <c r="AE31" s="1"/>
      <c r="AF31" s="1"/>
      <c r="AG31" s="1"/>
      <c r="AH31" s="1"/>
      <c r="AI31" s="1"/>
      <c r="AJ31" s="1"/>
      <c r="AK31" s="1"/>
      <c r="AL31" s="1"/>
      <c r="AM31" s="1"/>
      <c r="AN31" s="1"/>
      <c r="AO31" s="1"/>
      <c r="AP31" s="1"/>
      <c r="AQ31" s="1"/>
      <c r="AR31" s="1"/>
      <c r="AS31" s="1"/>
      <c r="AT31" s="1"/>
    </row>
    <row r="32" spans="1:46" ht="45" customHeight="1" x14ac:dyDescent="0.25">
      <c r="A32" s="277" t="s">
        <v>13</v>
      </c>
      <c r="B32" s="278"/>
      <c r="C32" s="54" t="s">
        <v>181</v>
      </c>
      <c r="D32" s="188" t="s">
        <v>134</v>
      </c>
      <c r="E32" s="265" t="s">
        <v>134</v>
      </c>
      <c r="F32" s="219" t="s">
        <v>110</v>
      </c>
      <c r="G32" s="219" t="s">
        <v>110</v>
      </c>
      <c r="H32" s="185" t="s">
        <v>134</v>
      </c>
      <c r="I32" s="186" t="s">
        <v>110</v>
      </c>
      <c r="J32" s="39"/>
      <c r="K32" s="75"/>
      <c r="L32" s="39"/>
      <c r="M32" s="3" t="s">
        <v>163</v>
      </c>
      <c r="N32" s="141" t="s">
        <v>210</v>
      </c>
      <c r="O32" s="231" t="s">
        <v>155</v>
      </c>
      <c r="P32" s="236" t="s">
        <v>166</v>
      </c>
      <c r="Q32" s="150"/>
      <c r="R32" s="150"/>
      <c r="AC32" s="1"/>
      <c r="AD32" s="1"/>
      <c r="AE32" s="1"/>
      <c r="AF32" s="1"/>
      <c r="AG32" s="1"/>
      <c r="AH32" s="1"/>
      <c r="AI32" s="1"/>
      <c r="AJ32" s="1"/>
      <c r="AK32" s="1"/>
      <c r="AL32" s="1"/>
      <c r="AM32" s="1"/>
      <c r="AN32" s="1"/>
      <c r="AO32" s="1"/>
      <c r="AP32" s="1"/>
      <c r="AQ32" s="1"/>
      <c r="AR32" s="1"/>
      <c r="AS32" s="1"/>
      <c r="AT32" s="1"/>
    </row>
    <row r="33" spans="1:46" ht="42" x14ac:dyDescent="0.25">
      <c r="A33" s="279"/>
      <c r="B33" s="278"/>
      <c r="C33" s="55" t="s">
        <v>61</v>
      </c>
      <c r="D33" s="187" t="s">
        <v>141</v>
      </c>
      <c r="E33" s="216" t="s">
        <v>141</v>
      </c>
      <c r="F33" s="219" t="s">
        <v>110</v>
      </c>
      <c r="G33" s="219" t="s">
        <v>110</v>
      </c>
      <c r="H33" s="185" t="s">
        <v>141</v>
      </c>
      <c r="I33" s="186" t="s">
        <v>110</v>
      </c>
      <c r="J33" s="33"/>
      <c r="K33" s="75"/>
      <c r="L33" s="33"/>
      <c r="M33" s="3" t="s">
        <v>110</v>
      </c>
      <c r="N33" s="141" t="s">
        <v>110</v>
      </c>
      <c r="O33" s="242" t="s">
        <v>211</v>
      </c>
      <c r="P33" s="236" t="s">
        <v>170</v>
      </c>
      <c r="Q33" s="274"/>
      <c r="R33" s="274"/>
      <c r="AC33" s="1"/>
      <c r="AD33" s="1"/>
      <c r="AE33" s="1"/>
      <c r="AF33" s="1"/>
      <c r="AG33" s="1"/>
      <c r="AH33" s="1"/>
      <c r="AI33" s="1"/>
      <c r="AJ33" s="1"/>
      <c r="AK33" s="1"/>
      <c r="AL33" s="1"/>
      <c r="AM33" s="1"/>
      <c r="AN33" s="1"/>
      <c r="AO33" s="1"/>
      <c r="AP33" s="1"/>
      <c r="AQ33" s="1"/>
      <c r="AR33" s="1"/>
      <c r="AS33" s="1"/>
      <c r="AT33" s="1"/>
    </row>
    <row r="34" spans="1:46" ht="45" x14ac:dyDescent="0.25">
      <c r="A34" s="279"/>
      <c r="B34" s="278"/>
      <c r="C34" s="54" t="s">
        <v>62</v>
      </c>
      <c r="D34" s="187" t="s">
        <v>144</v>
      </c>
      <c r="E34" s="216" t="s">
        <v>144</v>
      </c>
      <c r="F34" s="219" t="s">
        <v>110</v>
      </c>
      <c r="G34" s="219" t="s">
        <v>110</v>
      </c>
      <c r="H34" s="185" t="s">
        <v>144</v>
      </c>
      <c r="I34" s="186" t="s">
        <v>110</v>
      </c>
      <c r="J34" s="34"/>
      <c r="K34" s="76"/>
      <c r="L34" s="34"/>
      <c r="M34" s="3" t="s">
        <v>163</v>
      </c>
      <c r="N34" s="171" t="s">
        <v>167</v>
      </c>
      <c r="O34" s="170" t="s">
        <v>168</v>
      </c>
      <c r="P34" s="236" t="s">
        <v>21</v>
      </c>
      <c r="Q34" s="150"/>
      <c r="R34" s="150"/>
      <c r="AC34" s="1"/>
      <c r="AD34" s="1"/>
      <c r="AE34" s="1"/>
      <c r="AF34" s="1"/>
      <c r="AG34" s="1"/>
      <c r="AH34" s="1"/>
      <c r="AI34" s="1"/>
      <c r="AJ34" s="1"/>
      <c r="AK34" s="1"/>
      <c r="AL34" s="1"/>
      <c r="AM34" s="1"/>
      <c r="AN34" s="1"/>
      <c r="AO34" s="1"/>
      <c r="AP34" s="1"/>
      <c r="AQ34" s="1"/>
      <c r="AR34" s="1"/>
      <c r="AS34" s="1"/>
      <c r="AT34" s="1"/>
    </row>
    <row r="35" spans="1:46" ht="21.75" customHeight="1" x14ac:dyDescent="0.25">
      <c r="A35" s="1"/>
      <c r="B35" s="1"/>
      <c r="D35" s="4"/>
      <c r="E35" s="4"/>
      <c r="F35" s="4"/>
      <c r="G35" s="4"/>
      <c r="H35" s="4"/>
      <c r="I35" s="7"/>
      <c r="J35" s="4"/>
      <c r="K35" s="7"/>
      <c r="L35" s="4"/>
      <c r="M35" s="5"/>
      <c r="N35" s="5"/>
      <c r="O35" s="6"/>
      <c r="P35" s="203"/>
      <c r="Q35" s="150"/>
      <c r="R35" s="150"/>
      <c r="AC35" s="1"/>
      <c r="AD35" s="1"/>
      <c r="AE35" s="1"/>
      <c r="AF35" s="1"/>
      <c r="AG35" s="1"/>
      <c r="AH35" s="1"/>
      <c r="AI35" s="1"/>
      <c r="AJ35" s="1"/>
      <c r="AK35" s="1"/>
      <c r="AL35" s="1"/>
      <c r="AM35" s="1"/>
      <c r="AN35" s="1"/>
      <c r="AO35" s="1"/>
      <c r="AP35" s="1"/>
      <c r="AQ35" s="1"/>
      <c r="AR35" s="1"/>
      <c r="AS35" s="1"/>
      <c r="AT35" s="1"/>
    </row>
    <row r="36" spans="1:46" ht="34.5" x14ac:dyDescent="0.25">
      <c r="A36" s="1"/>
      <c r="B36" s="1"/>
      <c r="C36" s="74" t="s">
        <v>65</v>
      </c>
      <c r="D36" s="67" t="s">
        <v>28</v>
      </c>
      <c r="E36" s="1"/>
      <c r="F36" s="1"/>
      <c r="G36" s="1"/>
      <c r="H36" s="1"/>
      <c r="I36" s="9"/>
      <c r="J36" s="1"/>
      <c r="L36" s="1"/>
      <c r="M36" s="10"/>
      <c r="N36" s="10"/>
      <c r="O36" s="11"/>
      <c r="P36" s="203"/>
      <c r="Q36" s="274"/>
      <c r="R36" s="274"/>
      <c r="AC36" s="1"/>
      <c r="AD36" s="1"/>
      <c r="AE36" s="1"/>
      <c r="AF36" s="1"/>
      <c r="AG36" s="1"/>
      <c r="AH36" s="1"/>
      <c r="AI36" s="1"/>
      <c r="AJ36" s="1"/>
      <c r="AK36" s="1"/>
      <c r="AL36" s="1"/>
      <c r="AM36" s="1"/>
      <c r="AN36" s="1"/>
      <c r="AO36" s="1"/>
      <c r="AP36" s="1"/>
      <c r="AQ36" s="1"/>
      <c r="AR36" s="1"/>
      <c r="AS36" s="1"/>
      <c r="AT36" s="1"/>
    </row>
    <row r="37" spans="1:46" ht="78.75" customHeight="1" x14ac:dyDescent="0.25">
      <c r="A37" s="270" t="s">
        <v>7</v>
      </c>
      <c r="B37" s="271"/>
      <c r="C37" s="178" t="s">
        <v>72</v>
      </c>
      <c r="D37" s="186" t="s">
        <v>144</v>
      </c>
      <c r="E37" s="217" t="s">
        <v>144</v>
      </c>
      <c r="F37" s="215" t="s">
        <v>110</v>
      </c>
      <c r="G37" s="215" t="s">
        <v>110</v>
      </c>
      <c r="H37" s="185" t="s">
        <v>144</v>
      </c>
      <c r="I37" s="189" t="s">
        <v>110</v>
      </c>
      <c r="J37" s="25"/>
      <c r="K37" s="75"/>
      <c r="L37" s="25"/>
      <c r="M37" s="141" t="s">
        <v>163</v>
      </c>
      <c r="N37" s="28" t="s">
        <v>150</v>
      </c>
      <c r="O37" s="194" t="s">
        <v>212</v>
      </c>
      <c r="P37" s="243" t="s">
        <v>166</v>
      </c>
      <c r="Q37" s="150"/>
      <c r="R37" s="150"/>
      <c r="AC37" s="1"/>
      <c r="AD37" s="1"/>
      <c r="AE37" s="1"/>
      <c r="AF37" s="1"/>
      <c r="AG37" s="1"/>
      <c r="AH37" s="1"/>
      <c r="AI37" s="1"/>
      <c r="AJ37" s="1"/>
      <c r="AK37" s="1"/>
      <c r="AL37" s="1"/>
      <c r="AM37" s="1"/>
      <c r="AN37" s="1"/>
      <c r="AO37" s="1"/>
      <c r="AP37" s="1"/>
      <c r="AQ37" s="1"/>
      <c r="AR37" s="1"/>
      <c r="AS37" s="1"/>
      <c r="AT37" s="1"/>
    </row>
    <row r="38" spans="1:46" ht="45" x14ac:dyDescent="0.25">
      <c r="A38" s="270"/>
      <c r="B38" s="271"/>
      <c r="C38" s="178" t="s">
        <v>73</v>
      </c>
      <c r="D38" s="186" t="s">
        <v>144</v>
      </c>
      <c r="E38" s="217" t="s">
        <v>144</v>
      </c>
      <c r="F38" s="215" t="s">
        <v>110</v>
      </c>
      <c r="G38" s="215" t="s">
        <v>110</v>
      </c>
      <c r="H38" s="185" t="s">
        <v>144</v>
      </c>
      <c r="I38" s="189" t="s">
        <v>110</v>
      </c>
      <c r="J38" s="35"/>
      <c r="K38" s="75"/>
      <c r="L38" s="35"/>
      <c r="M38" s="141" t="s">
        <v>163</v>
      </c>
      <c r="N38" s="171" t="s">
        <v>213</v>
      </c>
      <c r="O38" s="200" t="s">
        <v>149</v>
      </c>
      <c r="P38" s="243" t="s">
        <v>166</v>
      </c>
      <c r="Q38" s="150"/>
      <c r="R38" s="150"/>
      <c r="AC38" s="1"/>
      <c r="AD38" s="1"/>
      <c r="AE38" s="1"/>
      <c r="AF38" s="1"/>
      <c r="AG38" s="1"/>
      <c r="AH38" s="1"/>
      <c r="AI38" s="1"/>
      <c r="AJ38" s="1"/>
      <c r="AK38" s="1"/>
      <c r="AL38" s="1"/>
      <c r="AM38" s="1"/>
      <c r="AN38" s="1"/>
      <c r="AO38" s="1"/>
      <c r="AP38" s="1"/>
      <c r="AQ38" s="1"/>
      <c r="AR38" s="1"/>
      <c r="AS38" s="1"/>
      <c r="AT38" s="1"/>
    </row>
    <row r="39" spans="1:46" ht="21" customHeight="1" x14ac:dyDescent="0.25">
      <c r="A39" s="270"/>
      <c r="B39" s="271"/>
      <c r="C39" s="179" t="s">
        <v>71</v>
      </c>
      <c r="D39" s="186" t="s">
        <v>141</v>
      </c>
      <c r="E39" s="217" t="s">
        <v>141</v>
      </c>
      <c r="F39" s="215" t="s">
        <v>110</v>
      </c>
      <c r="G39" s="215" t="s">
        <v>110</v>
      </c>
      <c r="H39" s="185" t="s">
        <v>141</v>
      </c>
      <c r="I39" s="189" t="s">
        <v>110</v>
      </c>
      <c r="J39" s="26"/>
      <c r="K39" s="76"/>
      <c r="L39" s="26"/>
      <c r="M39" s="3" t="s">
        <v>169</v>
      </c>
      <c r="N39" s="3" t="s">
        <v>110</v>
      </c>
      <c r="O39" s="242" t="s">
        <v>214</v>
      </c>
      <c r="P39" s="244" t="s">
        <v>170</v>
      </c>
      <c r="Q39" s="150"/>
      <c r="R39" s="150"/>
      <c r="AC39" s="1"/>
      <c r="AD39" s="1"/>
      <c r="AE39" s="1"/>
      <c r="AF39" s="1"/>
      <c r="AG39" s="1"/>
      <c r="AH39" s="1"/>
      <c r="AI39" s="1"/>
      <c r="AJ39" s="1"/>
      <c r="AK39" s="1"/>
      <c r="AL39" s="1"/>
      <c r="AM39" s="1"/>
      <c r="AN39" s="1"/>
      <c r="AO39" s="1"/>
      <c r="AP39" s="1"/>
      <c r="AQ39" s="1"/>
      <c r="AR39" s="1"/>
      <c r="AS39" s="1"/>
      <c r="AT39" s="1"/>
    </row>
    <row r="40" spans="1:46" ht="64.150000000000006" customHeight="1" x14ac:dyDescent="0.25">
      <c r="A40" s="270"/>
      <c r="B40" s="271"/>
      <c r="C40" s="181" t="s">
        <v>70</v>
      </c>
      <c r="D40" s="186" t="s">
        <v>141</v>
      </c>
      <c r="E40" s="217" t="s">
        <v>141</v>
      </c>
      <c r="F40" s="215" t="s">
        <v>110</v>
      </c>
      <c r="G40" s="215" t="s">
        <v>110</v>
      </c>
      <c r="H40" s="185" t="s">
        <v>141</v>
      </c>
      <c r="I40" s="189" t="s">
        <v>110</v>
      </c>
      <c r="J40" s="26"/>
      <c r="K40" s="75"/>
      <c r="L40" s="26"/>
      <c r="M40" s="3" t="s">
        <v>169</v>
      </c>
      <c r="N40" s="28" t="s">
        <v>110</v>
      </c>
      <c r="O40" s="242" t="s">
        <v>214</v>
      </c>
      <c r="P40" s="244" t="s">
        <v>170</v>
      </c>
      <c r="Q40" s="150"/>
      <c r="R40" s="150"/>
      <c r="AC40" s="1"/>
      <c r="AD40" s="1"/>
      <c r="AE40" s="1"/>
      <c r="AF40" s="1"/>
      <c r="AG40" s="1"/>
      <c r="AH40" s="1"/>
      <c r="AI40" s="1"/>
      <c r="AJ40" s="1"/>
      <c r="AK40" s="1"/>
      <c r="AL40" s="1"/>
      <c r="AM40" s="1"/>
      <c r="AN40" s="1"/>
      <c r="AO40" s="1"/>
      <c r="AP40" s="1"/>
      <c r="AQ40" s="1"/>
      <c r="AR40" s="1"/>
      <c r="AS40" s="1"/>
      <c r="AT40" s="1"/>
    </row>
    <row r="41" spans="1:46" ht="39" customHeight="1" x14ac:dyDescent="0.25">
      <c r="A41" s="270"/>
      <c r="B41" s="271"/>
      <c r="C41" s="180" t="s">
        <v>69</v>
      </c>
      <c r="D41" s="186" t="s">
        <v>144</v>
      </c>
      <c r="E41" s="217" t="s">
        <v>144</v>
      </c>
      <c r="F41" s="213" t="s">
        <v>110</v>
      </c>
      <c r="G41" s="213" t="s">
        <v>110</v>
      </c>
      <c r="H41" s="185" t="s">
        <v>144</v>
      </c>
      <c r="I41" s="185" t="s">
        <v>110</v>
      </c>
      <c r="J41" s="27"/>
      <c r="K41" s="75"/>
      <c r="L41" s="27"/>
      <c r="M41" s="141" t="s">
        <v>163</v>
      </c>
      <c r="N41" s="3" t="s">
        <v>110</v>
      </c>
      <c r="O41" s="242" t="s">
        <v>214</v>
      </c>
      <c r="P41" s="239" t="s">
        <v>166</v>
      </c>
      <c r="Q41" s="150"/>
      <c r="R41" s="150"/>
      <c r="AC41" s="1"/>
      <c r="AD41" s="1"/>
      <c r="AE41" s="1"/>
      <c r="AF41" s="1"/>
      <c r="AG41" s="1"/>
      <c r="AH41" s="1"/>
      <c r="AI41" s="1"/>
      <c r="AJ41" s="1"/>
      <c r="AK41" s="1"/>
      <c r="AL41" s="1"/>
      <c r="AM41" s="1"/>
      <c r="AN41" s="1"/>
      <c r="AO41" s="1"/>
      <c r="AP41" s="1"/>
      <c r="AQ41" s="1"/>
      <c r="AR41" s="1"/>
      <c r="AS41" s="1"/>
      <c r="AT41" s="1"/>
    </row>
    <row r="42" spans="1:46" ht="33.75" x14ac:dyDescent="0.25">
      <c r="A42" s="202"/>
      <c r="B42" s="164"/>
      <c r="C42" s="78"/>
      <c r="D42" s="166"/>
      <c r="E42" s="166"/>
      <c r="F42" s="166"/>
      <c r="G42" s="166"/>
      <c r="H42" s="166"/>
      <c r="I42" s="167"/>
      <c r="J42" s="165"/>
      <c r="K42" s="154"/>
      <c r="L42" s="165"/>
      <c r="M42" s="168"/>
      <c r="N42" s="168"/>
      <c r="O42" s="169"/>
      <c r="P42" s="204"/>
      <c r="Q42" s="150"/>
      <c r="R42" s="150"/>
      <c r="AC42" s="1"/>
      <c r="AD42" s="1"/>
      <c r="AE42" s="1"/>
      <c r="AF42" s="1"/>
      <c r="AG42" s="1"/>
      <c r="AH42" s="1"/>
      <c r="AI42" s="1"/>
      <c r="AJ42" s="1"/>
      <c r="AK42" s="1"/>
      <c r="AL42" s="1"/>
      <c r="AM42" s="1"/>
      <c r="AN42" s="1"/>
      <c r="AO42" s="1"/>
      <c r="AP42" s="1"/>
      <c r="AQ42" s="1"/>
      <c r="AR42" s="1"/>
      <c r="AS42" s="1"/>
      <c r="AT42" s="1"/>
    </row>
    <row r="43" spans="1:46" ht="21" x14ac:dyDescent="0.25">
      <c r="A43" s="1"/>
      <c r="B43" s="1"/>
      <c r="C43" s="8"/>
      <c r="D43" s="67" t="s">
        <v>41</v>
      </c>
      <c r="E43" s="8"/>
      <c r="F43" s="8"/>
      <c r="G43" s="8"/>
      <c r="H43" s="8"/>
      <c r="I43" s="6"/>
      <c r="J43" s="8"/>
      <c r="L43" s="8"/>
      <c r="M43" s="5"/>
      <c r="N43" s="5"/>
      <c r="O43" s="5"/>
      <c r="P43" s="203"/>
      <c r="Q43" s="150"/>
      <c r="R43" s="150"/>
      <c r="AC43" s="1"/>
      <c r="AD43" s="1"/>
      <c r="AE43" s="1"/>
      <c r="AF43" s="1"/>
      <c r="AG43" s="1"/>
      <c r="AH43" s="1"/>
      <c r="AI43" s="1"/>
      <c r="AJ43" s="1"/>
      <c r="AK43" s="1"/>
      <c r="AL43" s="1"/>
      <c r="AM43" s="1"/>
      <c r="AN43" s="1"/>
      <c r="AO43" s="1"/>
      <c r="AP43" s="1"/>
      <c r="AQ43" s="1"/>
      <c r="AR43" s="1"/>
      <c r="AS43" s="1"/>
      <c r="AT43" s="1"/>
    </row>
    <row r="44" spans="1:46" ht="30" x14ac:dyDescent="0.25">
      <c r="A44" s="270" t="s">
        <v>3</v>
      </c>
      <c r="B44" s="271"/>
      <c r="C44" s="58" t="s">
        <v>4</v>
      </c>
      <c r="D44" s="186" t="s">
        <v>144</v>
      </c>
      <c r="E44" s="217" t="s">
        <v>144</v>
      </c>
      <c r="F44" s="215" t="s">
        <v>110</v>
      </c>
      <c r="G44" s="215" t="s">
        <v>110</v>
      </c>
      <c r="H44" s="185" t="s">
        <v>144</v>
      </c>
      <c r="I44" s="189" t="s">
        <v>110</v>
      </c>
      <c r="J44" s="215" t="s">
        <v>110</v>
      </c>
      <c r="K44" s="145"/>
      <c r="L44" s="144"/>
      <c r="M44" s="3" t="s">
        <v>110</v>
      </c>
      <c r="N44" s="171" t="s">
        <v>216</v>
      </c>
      <c r="O44" s="195" t="s">
        <v>215</v>
      </c>
      <c r="P44" s="243" t="s">
        <v>24</v>
      </c>
      <c r="Q44"/>
      <c r="R44" s="150"/>
      <c r="AC44" s="1"/>
      <c r="AD44" s="1"/>
      <c r="AE44" s="1"/>
      <c r="AF44" s="1"/>
      <c r="AG44" s="1"/>
      <c r="AH44" s="1"/>
      <c r="AI44" s="1"/>
      <c r="AJ44" s="1"/>
      <c r="AK44" s="1"/>
      <c r="AL44" s="1"/>
      <c r="AM44" s="1"/>
      <c r="AN44" s="1"/>
      <c r="AO44" s="1"/>
      <c r="AP44" s="1"/>
      <c r="AQ44" s="1"/>
      <c r="AR44" s="1"/>
      <c r="AS44" s="1"/>
      <c r="AT44" s="1"/>
    </row>
    <row r="45" spans="1:46" ht="21" x14ac:dyDescent="0.25">
      <c r="A45" s="270"/>
      <c r="B45" s="271"/>
      <c r="C45" s="78" t="s">
        <v>10</v>
      </c>
      <c r="D45" s="186" t="s">
        <v>136</v>
      </c>
      <c r="E45" s="217" t="s">
        <v>136</v>
      </c>
      <c r="F45" s="215" t="s">
        <v>110</v>
      </c>
      <c r="G45" s="215" t="s">
        <v>110</v>
      </c>
      <c r="H45" s="185" t="s">
        <v>136</v>
      </c>
      <c r="I45" s="185" t="s">
        <v>110</v>
      </c>
      <c r="J45" s="144"/>
      <c r="K45" s="145"/>
      <c r="L45" s="144"/>
      <c r="M45" s="3" t="s">
        <v>110</v>
      </c>
      <c r="N45" s="171" t="s">
        <v>110</v>
      </c>
      <c r="O45" s="195" t="s">
        <v>154</v>
      </c>
      <c r="P45" s="243" t="s">
        <v>170</v>
      </c>
      <c r="Q45"/>
      <c r="R45" s="150"/>
      <c r="AC45" s="1"/>
      <c r="AD45" s="1"/>
      <c r="AE45" s="1"/>
      <c r="AF45" s="1"/>
      <c r="AG45" s="1"/>
      <c r="AH45" s="1"/>
      <c r="AI45" s="1"/>
      <c r="AJ45" s="1"/>
      <c r="AK45" s="1"/>
      <c r="AL45" s="1"/>
      <c r="AM45" s="1"/>
      <c r="AN45" s="1"/>
      <c r="AO45" s="1"/>
      <c r="AP45" s="1"/>
      <c r="AQ45" s="1"/>
      <c r="AR45" s="1"/>
      <c r="AS45" s="1"/>
      <c r="AT45" s="1"/>
    </row>
    <row r="46" spans="1:46" ht="21" x14ac:dyDescent="0.25">
      <c r="A46" s="270"/>
      <c r="B46" s="271"/>
      <c r="C46" s="58" t="str">
        <f>C62</f>
        <v>Others Quota</v>
      </c>
      <c r="D46" s="186" t="s">
        <v>141</v>
      </c>
      <c r="E46" s="217" t="s">
        <v>141</v>
      </c>
      <c r="F46" s="215" t="s">
        <v>110</v>
      </c>
      <c r="G46" s="215" t="s">
        <v>110</v>
      </c>
      <c r="H46" s="188" t="s">
        <v>141</v>
      </c>
      <c r="I46" s="189" t="s">
        <v>110</v>
      </c>
      <c r="J46" s="215" t="s">
        <v>110</v>
      </c>
      <c r="K46" s="146"/>
      <c r="L46" s="144"/>
      <c r="M46" s="3" t="s">
        <v>110</v>
      </c>
      <c r="N46" s="171" t="s">
        <v>110</v>
      </c>
      <c r="O46" s="195" t="s">
        <v>204</v>
      </c>
      <c r="P46" s="243" t="s">
        <v>170</v>
      </c>
      <c r="Q46" s="150"/>
      <c r="R46" s="150"/>
      <c r="AC46" s="1"/>
      <c r="AD46" s="1"/>
      <c r="AE46" s="1"/>
      <c r="AF46" s="1"/>
      <c r="AG46" s="1"/>
      <c r="AH46" s="1"/>
      <c r="AI46" s="1"/>
      <c r="AJ46" s="1"/>
      <c r="AK46" s="1"/>
      <c r="AL46" s="1"/>
      <c r="AM46" s="1"/>
      <c r="AN46" s="1"/>
      <c r="AO46" s="1"/>
      <c r="AP46" s="1"/>
      <c r="AQ46" s="1"/>
      <c r="AR46" s="1"/>
      <c r="AS46" s="1"/>
      <c r="AT46" s="1"/>
    </row>
    <row r="47" spans="1:46" ht="21" x14ac:dyDescent="0.25">
      <c r="A47" s="270"/>
      <c r="B47" s="271"/>
      <c r="C47" s="241" t="s">
        <v>79</v>
      </c>
      <c r="D47" s="186" t="s">
        <v>141</v>
      </c>
      <c r="E47" s="217" t="s">
        <v>141</v>
      </c>
      <c r="F47" s="215" t="s">
        <v>110</v>
      </c>
      <c r="G47" s="215" t="s">
        <v>110</v>
      </c>
      <c r="H47" s="185" t="s">
        <v>141</v>
      </c>
      <c r="I47" s="189" t="s">
        <v>110</v>
      </c>
      <c r="J47" s="215" t="s">
        <v>110</v>
      </c>
      <c r="K47" s="146"/>
      <c r="L47" s="144"/>
      <c r="M47" s="3" t="s">
        <v>110</v>
      </c>
      <c r="N47" s="171" t="s">
        <v>110</v>
      </c>
      <c r="O47" s="195" t="s">
        <v>204</v>
      </c>
      <c r="P47" s="199" t="s">
        <v>170</v>
      </c>
      <c r="Q47" s="150"/>
      <c r="R47" s="150"/>
      <c r="AC47" s="1"/>
      <c r="AD47" s="1"/>
      <c r="AE47" s="1"/>
      <c r="AF47" s="1"/>
      <c r="AG47" s="1"/>
      <c r="AH47" s="1"/>
      <c r="AI47" s="1"/>
      <c r="AJ47" s="1"/>
      <c r="AK47" s="1"/>
      <c r="AL47" s="1"/>
      <c r="AM47" s="1"/>
      <c r="AN47" s="1"/>
      <c r="AO47" s="1"/>
      <c r="AP47" s="1"/>
      <c r="AQ47" s="1"/>
      <c r="AR47" s="1"/>
      <c r="AS47" s="1"/>
      <c r="AT47" s="1"/>
    </row>
    <row r="48" spans="1:46" ht="21" customHeight="1" x14ac:dyDescent="0.25">
      <c r="A48" s="270"/>
      <c r="B48" s="271"/>
      <c r="C48" s="59" t="str">
        <f>C63</f>
        <v>Remove TAC</v>
      </c>
      <c r="D48" s="186" t="s">
        <v>141</v>
      </c>
      <c r="E48" s="217" t="s">
        <v>141</v>
      </c>
      <c r="F48" s="215" t="s">
        <v>110</v>
      </c>
      <c r="G48" s="215" t="s">
        <v>110</v>
      </c>
      <c r="H48" s="185" t="s">
        <v>141</v>
      </c>
      <c r="I48" s="189" t="s">
        <v>110</v>
      </c>
      <c r="J48" s="215" t="s">
        <v>110</v>
      </c>
      <c r="K48" s="145"/>
      <c r="L48" s="144"/>
      <c r="M48" s="3" t="s">
        <v>110</v>
      </c>
      <c r="N48" s="171" t="s">
        <v>110</v>
      </c>
      <c r="O48" s="195" t="s">
        <v>204</v>
      </c>
      <c r="P48" s="243" t="s">
        <v>170</v>
      </c>
      <c r="Q48" s="150"/>
      <c r="R48" s="150"/>
      <c r="AC48" s="1"/>
      <c r="AD48" s="1"/>
      <c r="AE48" s="1"/>
      <c r="AF48" s="1"/>
      <c r="AG48" s="1"/>
      <c r="AH48" s="1"/>
      <c r="AI48" s="1"/>
      <c r="AJ48" s="1"/>
      <c r="AK48" s="1"/>
      <c r="AL48" s="1"/>
      <c r="AM48" s="1"/>
      <c r="AN48" s="1"/>
      <c r="AO48" s="1"/>
      <c r="AP48" s="1"/>
      <c r="AQ48" s="1"/>
      <c r="AR48" s="1"/>
      <c r="AS48" s="1"/>
      <c r="AT48" s="1"/>
    </row>
    <row r="49" spans="1:46" ht="21" customHeight="1" x14ac:dyDescent="0.25">
      <c r="A49" s="270"/>
      <c r="B49" s="271"/>
      <c r="C49" s="59" t="s">
        <v>176</v>
      </c>
      <c r="D49" s="186" t="s">
        <v>144</v>
      </c>
      <c r="E49" s="217" t="s">
        <v>144</v>
      </c>
      <c r="F49" s="215" t="s">
        <v>110</v>
      </c>
      <c r="G49" s="215" t="s">
        <v>110</v>
      </c>
      <c r="H49" s="185" t="s">
        <v>144</v>
      </c>
      <c r="I49" s="189" t="s">
        <v>110</v>
      </c>
      <c r="J49" s="215"/>
      <c r="K49" s="145"/>
      <c r="L49" s="144"/>
      <c r="M49" s="3" t="s">
        <v>110</v>
      </c>
      <c r="N49" s="298" t="s">
        <v>217</v>
      </c>
      <c r="O49" s="195" t="s">
        <v>243</v>
      </c>
      <c r="P49" s="194" t="s">
        <v>254</v>
      </c>
      <c r="Q49" s="150"/>
      <c r="R49" s="150"/>
      <c r="AC49" s="1"/>
      <c r="AD49" s="1"/>
      <c r="AE49" s="1"/>
      <c r="AF49" s="1"/>
      <c r="AG49" s="1"/>
      <c r="AH49" s="1"/>
      <c r="AI49" s="1"/>
      <c r="AJ49" s="1"/>
      <c r="AK49" s="1"/>
      <c r="AL49" s="1"/>
      <c r="AM49" s="1"/>
      <c r="AN49" s="1"/>
      <c r="AO49" s="1"/>
      <c r="AP49" s="1"/>
      <c r="AQ49" s="1"/>
      <c r="AR49" s="1"/>
      <c r="AS49" s="1"/>
      <c r="AT49" s="1"/>
    </row>
    <row r="50" spans="1:46" ht="21" x14ac:dyDescent="0.25">
      <c r="A50" s="270"/>
      <c r="B50" s="271"/>
      <c r="C50" s="58" t="str">
        <f t="shared" ref="C50" si="5">C64</f>
        <v xml:space="preserve">Merge TAC regions </v>
      </c>
      <c r="D50" s="185" t="s">
        <v>144</v>
      </c>
      <c r="E50" s="172" t="s">
        <v>144</v>
      </c>
      <c r="F50" s="213" t="s">
        <v>110</v>
      </c>
      <c r="G50" s="213" t="s">
        <v>110</v>
      </c>
      <c r="H50" s="185" t="s">
        <v>144</v>
      </c>
      <c r="I50" s="188" t="s">
        <v>110</v>
      </c>
      <c r="J50" s="232" t="s">
        <v>110</v>
      </c>
      <c r="K50" s="233"/>
      <c r="L50" s="234"/>
      <c r="M50" s="3" t="s">
        <v>110</v>
      </c>
      <c r="N50" s="299"/>
      <c r="O50" s="195" t="s">
        <v>156</v>
      </c>
      <c r="P50" s="199" t="s">
        <v>135</v>
      </c>
      <c r="Q50" s="150"/>
      <c r="R50" s="150"/>
      <c r="AC50" s="1"/>
      <c r="AD50" s="1"/>
      <c r="AE50" s="1"/>
      <c r="AF50" s="1"/>
      <c r="AG50" s="1"/>
      <c r="AH50" s="1"/>
      <c r="AI50" s="1"/>
      <c r="AJ50" s="1"/>
      <c r="AK50" s="1"/>
      <c r="AL50" s="1"/>
      <c r="AM50" s="1"/>
      <c r="AN50" s="1"/>
      <c r="AO50" s="1"/>
      <c r="AP50" s="1"/>
      <c r="AQ50" s="1"/>
      <c r="AR50" s="1"/>
      <c r="AS50" s="1"/>
      <c r="AT50" s="1"/>
    </row>
    <row r="51" spans="1:46" ht="21" customHeight="1" x14ac:dyDescent="0.25">
      <c r="A51" s="1"/>
      <c r="B51" s="1"/>
      <c r="C51" s="1"/>
      <c r="D51" s="1"/>
      <c r="E51" s="1"/>
      <c r="F51" s="1"/>
      <c r="G51" s="1"/>
      <c r="H51" s="1"/>
      <c r="I51" s="6"/>
      <c r="J51" s="1"/>
      <c r="K51" s="6"/>
      <c r="L51" s="1"/>
      <c r="M51" s="5"/>
      <c r="N51" s="5"/>
      <c r="O51" s="5"/>
      <c r="P51" s="205"/>
      <c r="Q51" s="150"/>
      <c r="R51" s="150"/>
      <c r="AC51" s="1"/>
      <c r="AD51" s="1"/>
      <c r="AE51" s="1"/>
      <c r="AF51" s="1"/>
      <c r="AG51" s="1"/>
      <c r="AH51" s="1"/>
      <c r="AI51" s="1"/>
      <c r="AJ51" s="1"/>
      <c r="AK51" s="1"/>
      <c r="AL51" s="1"/>
      <c r="AM51" s="1"/>
      <c r="AN51" s="1"/>
      <c r="AO51" s="1"/>
      <c r="AP51" s="1"/>
      <c r="AQ51" s="1"/>
      <c r="AR51" s="1"/>
      <c r="AS51" s="1"/>
      <c r="AT51" s="1"/>
    </row>
    <row r="52" spans="1:46" ht="34.5" customHeight="1" x14ac:dyDescent="0.25">
      <c r="A52" s="1"/>
      <c r="B52" s="1"/>
      <c r="C52" s="74" t="s">
        <v>38</v>
      </c>
      <c r="D52" s="68" t="s">
        <v>40</v>
      </c>
      <c r="E52" s="36"/>
      <c r="F52" s="36"/>
      <c r="G52" s="36"/>
      <c r="H52" s="36"/>
      <c r="I52" s="7"/>
      <c r="J52" s="36"/>
      <c r="L52" s="36"/>
      <c r="M52" s="5"/>
      <c r="N52" s="5"/>
      <c r="O52" s="5"/>
      <c r="P52" s="205"/>
      <c r="Q52" s="150"/>
      <c r="R52" s="150"/>
      <c r="AC52" s="1"/>
      <c r="AD52" s="1"/>
      <c r="AE52" s="1"/>
      <c r="AF52" s="1"/>
      <c r="AG52" s="1"/>
      <c r="AH52" s="1"/>
      <c r="AI52" s="1"/>
      <c r="AJ52" s="1"/>
      <c r="AK52" s="1"/>
      <c r="AL52" s="1"/>
      <c r="AM52" s="1"/>
      <c r="AN52" s="1"/>
      <c r="AO52" s="1"/>
      <c r="AP52" s="1"/>
      <c r="AQ52" s="1"/>
      <c r="AR52" s="1"/>
      <c r="AS52" s="1"/>
      <c r="AT52" s="1"/>
    </row>
    <row r="53" spans="1:46" ht="45" x14ac:dyDescent="0.25">
      <c r="A53" s="270" t="s">
        <v>2</v>
      </c>
      <c r="B53" s="271"/>
      <c r="C53" s="56" t="s">
        <v>14</v>
      </c>
      <c r="D53" s="189" t="s">
        <v>134</v>
      </c>
      <c r="E53" s="174" t="s">
        <v>134</v>
      </c>
      <c r="F53" s="215" t="s">
        <v>110</v>
      </c>
      <c r="G53" s="215" t="s">
        <v>110</v>
      </c>
      <c r="H53" s="185" t="s">
        <v>134</v>
      </c>
      <c r="I53" s="185" t="s">
        <v>110</v>
      </c>
      <c r="J53" s="143"/>
      <c r="K53" s="145"/>
      <c r="L53" s="143"/>
      <c r="M53" s="3" t="s">
        <v>110</v>
      </c>
      <c r="N53" s="171" t="s">
        <v>153</v>
      </c>
      <c r="O53" s="195" t="s">
        <v>152</v>
      </c>
      <c r="P53" s="229" t="s">
        <v>24</v>
      </c>
      <c r="Q53" s="150"/>
      <c r="R53" s="150"/>
      <c r="AC53" s="1"/>
      <c r="AD53" s="1"/>
      <c r="AE53" s="1"/>
      <c r="AF53" s="1"/>
      <c r="AG53" s="1"/>
      <c r="AH53" s="1"/>
      <c r="AI53" s="1"/>
      <c r="AJ53" s="1"/>
      <c r="AK53" s="1"/>
      <c r="AL53" s="1"/>
      <c r="AM53" s="1"/>
      <c r="AN53" s="1"/>
      <c r="AO53" s="1"/>
      <c r="AP53" s="1"/>
      <c r="AQ53" s="1"/>
      <c r="AR53" s="1"/>
      <c r="AS53" s="1"/>
      <c r="AT53" s="1"/>
    </row>
    <row r="54" spans="1:46" s="1" customFormat="1" ht="21" x14ac:dyDescent="0.25">
      <c r="A54" s="270"/>
      <c r="B54" s="271"/>
      <c r="C54" s="62" t="s">
        <v>30</v>
      </c>
      <c r="D54" s="189" t="s">
        <v>134</v>
      </c>
      <c r="E54" s="174" t="s">
        <v>134</v>
      </c>
      <c r="F54" s="215" t="s">
        <v>110</v>
      </c>
      <c r="G54" s="215" t="s">
        <v>110</v>
      </c>
      <c r="H54" s="185" t="s">
        <v>134</v>
      </c>
      <c r="I54" s="185" t="s">
        <v>110</v>
      </c>
      <c r="J54" s="143"/>
      <c r="K54" s="146"/>
      <c r="L54" s="143"/>
      <c r="M54" s="3" t="s">
        <v>110</v>
      </c>
      <c r="N54" s="141" t="s">
        <v>160</v>
      </c>
      <c r="O54" s="195" t="s">
        <v>110</v>
      </c>
      <c r="P54" s="229" t="s">
        <v>24</v>
      </c>
      <c r="Q54" s="150"/>
      <c r="R54" s="150"/>
    </row>
    <row r="55" spans="1:46" s="1" customFormat="1" ht="30" x14ac:dyDescent="0.35">
      <c r="A55" s="270"/>
      <c r="B55" s="271"/>
      <c r="C55" s="176" t="s">
        <v>31</v>
      </c>
      <c r="D55" s="189" t="s">
        <v>144</v>
      </c>
      <c r="E55" s="174" t="s">
        <v>144</v>
      </c>
      <c r="F55" s="215" t="s">
        <v>110</v>
      </c>
      <c r="G55" s="215" t="s">
        <v>110</v>
      </c>
      <c r="H55" s="189" t="s">
        <v>144</v>
      </c>
      <c r="I55" s="189"/>
      <c r="J55" s="143"/>
      <c r="K55" s="177"/>
      <c r="L55" s="143"/>
      <c r="M55" s="3" t="s">
        <v>110</v>
      </c>
      <c r="N55" s="171" t="s">
        <v>209</v>
      </c>
      <c r="O55" s="250" t="s">
        <v>174</v>
      </c>
      <c r="P55" s="250" t="s">
        <v>24</v>
      </c>
      <c r="Q55" s="150"/>
      <c r="R55" s="150"/>
    </row>
    <row r="56" spans="1:46" s="1" customFormat="1" ht="21" customHeight="1" x14ac:dyDescent="0.35">
      <c r="A56" s="270"/>
      <c r="B56" s="271"/>
      <c r="C56" s="175"/>
      <c r="D56" s="185"/>
      <c r="E56" s="185"/>
      <c r="F56" s="185"/>
      <c r="G56" s="185"/>
      <c r="H56" s="185"/>
      <c r="I56" s="185"/>
      <c r="J56" s="39"/>
      <c r="K56" s="196"/>
      <c r="L56" s="39"/>
      <c r="M56" s="197"/>
      <c r="N56" s="197"/>
      <c r="O56" s="148"/>
      <c r="P56" s="147"/>
      <c r="Q56" s="150"/>
      <c r="R56" s="150"/>
    </row>
    <row r="57" spans="1:46" s="1" customFormat="1" ht="21" customHeight="1" x14ac:dyDescent="0.35">
      <c r="A57" s="270"/>
      <c r="B57" s="271"/>
      <c r="C57" s="175"/>
      <c r="D57" s="185"/>
      <c r="E57" s="185"/>
      <c r="F57" s="185"/>
      <c r="G57" s="185"/>
      <c r="H57" s="185"/>
      <c r="I57" s="185"/>
      <c r="J57" s="39"/>
      <c r="K57" s="196"/>
      <c r="L57" s="39"/>
      <c r="M57" s="197"/>
      <c r="N57" s="197"/>
      <c r="O57" s="148"/>
      <c r="P57" s="147"/>
      <c r="Q57" s="150"/>
      <c r="R57" s="150"/>
    </row>
    <row r="58" spans="1:46" ht="21.75" thickBot="1" x14ac:dyDescent="0.3">
      <c r="A58" s="1"/>
      <c r="B58" s="1"/>
      <c r="C58" s="4"/>
      <c r="D58" s="4"/>
      <c r="E58" s="4"/>
      <c r="F58" s="6"/>
      <c r="G58" s="15"/>
      <c r="H58" s="4"/>
      <c r="I58" s="6"/>
      <c r="J58" s="4"/>
      <c r="K58" s="15"/>
      <c r="L58" s="4"/>
      <c r="M58" s="5"/>
      <c r="N58" s="5"/>
      <c r="O58" s="15"/>
      <c r="Q58" s="150"/>
      <c r="R58" s="150"/>
      <c r="AC58" s="1"/>
      <c r="AD58" s="1"/>
      <c r="AE58" s="1"/>
      <c r="AF58" s="1"/>
      <c r="AG58" s="1"/>
      <c r="AH58" s="1"/>
      <c r="AI58" s="1"/>
      <c r="AJ58" s="1"/>
      <c r="AK58" s="1"/>
      <c r="AL58" s="1"/>
      <c r="AM58" s="1"/>
      <c r="AN58" s="1"/>
      <c r="AO58" s="1"/>
      <c r="AP58" s="1"/>
      <c r="AQ58" s="1"/>
      <c r="AR58" s="1"/>
      <c r="AS58" s="1"/>
      <c r="AT58" s="1"/>
    </row>
    <row r="59" spans="1:46" ht="143.25" customHeight="1" thickBot="1" x14ac:dyDescent="0.3">
      <c r="A59" s="268" t="s">
        <v>78</v>
      </c>
      <c r="B59" s="269"/>
      <c r="C59" s="269"/>
      <c r="D59" s="272" t="s">
        <v>249</v>
      </c>
      <c r="E59" s="269"/>
      <c r="F59" s="269"/>
      <c r="G59" s="269"/>
      <c r="H59" s="269"/>
      <c r="I59" s="273"/>
      <c r="J59" s="117"/>
      <c r="K59" s="105"/>
      <c r="L59" s="201"/>
      <c r="M59" s="31"/>
      <c r="N59" s="31"/>
      <c r="O59" s="31"/>
      <c r="P59" s="31"/>
      <c r="Q59" s="274"/>
      <c r="R59" s="274"/>
      <c r="AC59" s="1"/>
      <c r="AD59" s="1"/>
      <c r="AE59" s="1"/>
      <c r="AF59" s="1"/>
      <c r="AG59" s="1"/>
      <c r="AH59" s="1"/>
      <c r="AI59" s="1"/>
      <c r="AJ59" s="1"/>
      <c r="AK59" s="1"/>
      <c r="AL59" s="1"/>
      <c r="AM59" s="1"/>
      <c r="AN59" s="1"/>
      <c r="AO59" s="1"/>
      <c r="AP59" s="1"/>
      <c r="AQ59" s="1"/>
      <c r="AR59" s="1"/>
      <c r="AS59" s="1"/>
      <c r="AT59" s="1"/>
    </row>
    <row r="60" spans="1:46" ht="23.25" hidden="1" x14ac:dyDescent="0.35">
      <c r="A60" s="18"/>
      <c r="B60" s="19"/>
      <c r="C60" s="6"/>
      <c r="D60" s="6"/>
      <c r="E60" s="6"/>
      <c r="F60" s="5"/>
      <c r="G60" s="114"/>
      <c r="H60" s="6"/>
      <c r="I60" s="5"/>
      <c r="J60" s="6"/>
      <c r="K60" s="5"/>
      <c r="L60" s="6"/>
      <c r="M60" s="5"/>
      <c r="N60" s="5"/>
      <c r="O60" s="5"/>
      <c r="Q60" s="150"/>
      <c r="R60" s="150"/>
      <c r="AC60" s="1"/>
      <c r="AD60" s="1"/>
      <c r="AE60" s="1"/>
      <c r="AF60" s="1"/>
      <c r="AG60" s="1"/>
      <c r="AH60" s="1"/>
      <c r="AI60" s="1"/>
      <c r="AJ60" s="1"/>
      <c r="AK60" s="1"/>
      <c r="AL60" s="1"/>
      <c r="AM60" s="1"/>
      <c r="AN60" s="1"/>
      <c r="AO60" s="1"/>
      <c r="AP60" s="1"/>
      <c r="AQ60" s="1"/>
      <c r="AR60" s="1"/>
      <c r="AS60" s="1"/>
      <c r="AT60" s="1"/>
    </row>
    <row r="61" spans="1:46" ht="21" hidden="1" x14ac:dyDescent="0.25">
      <c r="A61" s="1"/>
      <c r="B61" s="1"/>
      <c r="C61" s="16"/>
      <c r="D61" s="69" t="s">
        <v>39</v>
      </c>
      <c r="E61" s="16"/>
      <c r="F61" s="7"/>
      <c r="G61" s="115"/>
      <c r="H61" s="16"/>
      <c r="I61" s="7"/>
      <c r="J61" s="16"/>
      <c r="L61" s="16"/>
      <c r="M61" s="5"/>
      <c r="N61" s="5"/>
      <c r="O61" s="16"/>
      <c r="Q61" s="150"/>
      <c r="R61" s="150"/>
      <c r="AC61" s="1"/>
      <c r="AD61" s="1"/>
      <c r="AE61" s="1"/>
      <c r="AF61" s="1"/>
      <c r="AG61" s="1"/>
      <c r="AH61" s="1"/>
      <c r="AI61" s="1"/>
      <c r="AJ61" s="1"/>
      <c r="AK61" s="1"/>
      <c r="AL61" s="1"/>
      <c r="AM61" s="1"/>
      <c r="AN61" s="1"/>
      <c r="AO61" s="1"/>
      <c r="AP61" s="1"/>
      <c r="AQ61" s="1"/>
      <c r="AR61" s="1"/>
      <c r="AS61" s="1"/>
      <c r="AT61" s="1"/>
    </row>
    <row r="62" spans="1:46" ht="21" hidden="1" customHeight="1" thickBot="1" x14ac:dyDescent="0.3">
      <c r="A62" s="266" t="s">
        <v>32</v>
      </c>
      <c r="B62" s="267"/>
      <c r="C62" s="41" t="s">
        <v>11</v>
      </c>
      <c r="D62" s="13" t="s">
        <v>55</v>
      </c>
      <c r="E62" s="13" t="s">
        <v>55</v>
      </c>
      <c r="F62" s="138" t="s">
        <v>55</v>
      </c>
      <c r="G62" s="42"/>
      <c r="H62" s="138" t="s">
        <v>55</v>
      </c>
      <c r="I62" s="44"/>
      <c r="J62" s="13"/>
      <c r="K62" s="75"/>
      <c r="L62" s="13"/>
      <c r="M62" s="14"/>
      <c r="N62" s="29"/>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thickBot="1" x14ac:dyDescent="0.3">
      <c r="A63" s="266"/>
      <c r="B63" s="267"/>
      <c r="C63" s="58" t="s">
        <v>5</v>
      </c>
      <c r="D63" s="37"/>
      <c r="E63" s="37"/>
      <c r="F63" s="73"/>
      <c r="G63" s="43"/>
      <c r="H63" s="138"/>
      <c r="I63" s="112"/>
      <c r="J63" s="37"/>
      <c r="K63" s="76"/>
      <c r="L63" s="37"/>
      <c r="M63" s="20"/>
      <c r="N63" s="30"/>
      <c r="O63" s="2"/>
      <c r="P63" s="66"/>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25">
      <c r="A64" s="266"/>
      <c r="B64" s="267"/>
      <c r="C64" s="58" t="s">
        <v>6</v>
      </c>
      <c r="D64" s="12"/>
      <c r="E64" s="12"/>
      <c r="F64" s="138"/>
      <c r="G64" s="42"/>
      <c r="H64" s="138"/>
      <c r="I64" s="113"/>
      <c r="J64" s="12"/>
      <c r="K64" s="75"/>
      <c r="L64" s="12"/>
      <c r="M64" s="14"/>
      <c r="N64" s="29"/>
      <c r="O64" s="17"/>
      <c r="P64" s="66"/>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66"/>
      <c r="B65" s="267"/>
      <c r="C65" s="41" t="s">
        <v>16</v>
      </c>
      <c r="D65" s="38"/>
      <c r="E65" s="38"/>
      <c r="F65" s="138"/>
      <c r="G65" s="43"/>
      <c r="H65" s="138"/>
      <c r="I65" s="44"/>
      <c r="J65" s="38"/>
      <c r="K65" s="75"/>
      <c r="L65" s="38"/>
      <c r="M65" s="14"/>
      <c r="N65" s="14"/>
      <c r="O65" s="149"/>
      <c r="P65" s="147"/>
      <c r="Q65" s="150"/>
      <c r="R65" s="150"/>
      <c r="AC65" s="1"/>
      <c r="AD65" s="1"/>
      <c r="AE65" s="1"/>
      <c r="AF65" s="1"/>
      <c r="AG65" s="1"/>
      <c r="AH65" s="1"/>
      <c r="AI65" s="1"/>
      <c r="AJ65" s="1"/>
      <c r="AK65" s="1"/>
      <c r="AL65" s="1"/>
      <c r="AM65" s="1"/>
      <c r="AN65" s="1"/>
      <c r="AO65" s="1"/>
      <c r="AP65" s="1"/>
      <c r="AQ65" s="1"/>
      <c r="AR65" s="1"/>
      <c r="AS65" s="1"/>
      <c r="AT65" s="1"/>
    </row>
    <row r="66" spans="1:46" ht="21" hidden="1" customHeight="1" x14ac:dyDescent="0.3">
      <c r="A66" s="266"/>
      <c r="B66" s="267"/>
      <c r="C66" s="60" t="s">
        <v>15</v>
      </c>
      <c r="D66" s="23"/>
      <c r="E66" s="23"/>
      <c r="F66" s="138"/>
      <c r="G66" s="42"/>
      <c r="H66" s="138"/>
      <c r="I66" s="44"/>
      <c r="J66" s="23"/>
      <c r="K66" s="75"/>
      <c r="L66" s="23"/>
      <c r="M66" s="14"/>
      <c r="N66" s="14"/>
      <c r="O66" s="149"/>
      <c r="P66" s="147"/>
      <c r="Q66" s="150"/>
      <c r="R66" s="150"/>
      <c r="AC66" s="1"/>
      <c r="AD66" s="1"/>
      <c r="AE66" s="1"/>
      <c r="AF66" s="1"/>
      <c r="AG66" s="1"/>
      <c r="AH66" s="1"/>
      <c r="AI66" s="1"/>
      <c r="AJ66" s="1"/>
      <c r="AK66" s="1"/>
      <c r="AL66" s="1"/>
      <c r="AM66" s="1"/>
      <c r="AN66" s="1"/>
      <c r="AO66" s="1"/>
      <c r="AP66" s="1"/>
      <c r="AQ66" s="1"/>
      <c r="AR66" s="1"/>
      <c r="AS66" s="1"/>
      <c r="AT66" s="1"/>
    </row>
    <row r="67" spans="1:46" ht="21" hidden="1" customHeight="1" x14ac:dyDescent="0.3">
      <c r="A67" s="266"/>
      <c r="B67" s="267"/>
      <c r="C67" s="57"/>
      <c r="D67" s="24"/>
      <c r="E67" s="24"/>
      <c r="F67" s="73"/>
      <c r="G67" s="42"/>
      <c r="H67" s="138"/>
      <c r="I67" s="44"/>
      <c r="J67" s="24"/>
      <c r="K67" s="76"/>
      <c r="L67" s="24"/>
      <c r="M67" s="14"/>
      <c r="N67" s="29"/>
      <c r="O67" s="149"/>
      <c r="P67" s="147"/>
      <c r="Q67" s="150"/>
      <c r="R67" s="150"/>
      <c r="AC67" s="1"/>
      <c r="AD67" s="1"/>
      <c r="AE67" s="1"/>
      <c r="AF67" s="1"/>
      <c r="AG67" s="1"/>
      <c r="AH67" s="1"/>
      <c r="AI67" s="1"/>
      <c r="AJ67" s="1"/>
      <c r="AK67" s="1"/>
      <c r="AL67" s="1"/>
      <c r="AM67" s="1"/>
      <c r="AN67" s="1"/>
      <c r="AO67" s="1"/>
      <c r="AP67" s="1"/>
      <c r="AQ67" s="1"/>
      <c r="AR67" s="1"/>
      <c r="AS67" s="1"/>
      <c r="AT67" s="1"/>
    </row>
    <row r="68" spans="1:46" ht="21.75" hidden="1" thickBot="1" x14ac:dyDescent="0.3">
      <c r="A68" s="21"/>
      <c r="B68" s="21"/>
      <c r="C68" s="22"/>
      <c r="D68" s="6"/>
      <c r="E68" s="6"/>
      <c r="F68" s="6"/>
      <c r="G68" s="22"/>
      <c r="H68" s="22"/>
      <c r="I68" s="22"/>
      <c r="J68" s="22"/>
      <c r="K68" s="22"/>
      <c r="L68" s="22"/>
      <c r="M68" s="15"/>
      <c r="N68" s="15"/>
      <c r="O68" s="142" t="s">
        <v>56</v>
      </c>
      <c r="Q68" s="150"/>
      <c r="R68" s="150"/>
      <c r="AC68" s="1"/>
      <c r="AD68" s="1"/>
      <c r="AE68" s="1"/>
      <c r="AF68" s="1"/>
      <c r="AG68" s="1"/>
      <c r="AH68" s="1"/>
      <c r="AI68" s="1"/>
      <c r="AJ68" s="1"/>
      <c r="AK68" s="1"/>
      <c r="AL68" s="1"/>
      <c r="AM68" s="1"/>
      <c r="AN68" s="1"/>
      <c r="AO68" s="1"/>
      <c r="AP68" s="1"/>
      <c r="AQ68" s="1"/>
      <c r="AR68" s="1"/>
      <c r="AS68" s="1"/>
      <c r="AT68" s="1"/>
    </row>
    <row r="69" spans="1:46" ht="60" hidden="1" customHeight="1" x14ac:dyDescent="0.35">
      <c r="A69" s="268" t="s">
        <v>29</v>
      </c>
      <c r="B69" s="269"/>
      <c r="C69" s="269"/>
      <c r="D69" s="117" t="s">
        <v>57</v>
      </c>
      <c r="E69" s="117"/>
      <c r="F69" s="105"/>
      <c r="G69" s="107"/>
      <c r="H69" s="201"/>
      <c r="I69" s="106"/>
      <c r="J69" s="117"/>
      <c r="K69" s="105"/>
      <c r="L69" s="201"/>
      <c r="M69" s="32"/>
      <c r="N69" s="31"/>
      <c r="O69" s="31"/>
      <c r="P69" s="31"/>
      <c r="Q69" s="150"/>
      <c r="R69" s="150"/>
      <c r="AC69" s="1"/>
      <c r="AD69" s="1"/>
      <c r="AE69" s="1"/>
      <c r="AF69" s="1"/>
      <c r="AG69" s="1"/>
      <c r="AH69" s="1"/>
      <c r="AI69" s="1"/>
      <c r="AJ69" s="1"/>
      <c r="AK69" s="1"/>
      <c r="AL69" s="1"/>
      <c r="AM69" s="1"/>
      <c r="AN69" s="1"/>
      <c r="AO69" s="1"/>
      <c r="AP69" s="1"/>
      <c r="AQ69" s="1"/>
      <c r="AR69" s="1"/>
      <c r="AS69" s="1"/>
      <c r="AT69" s="1"/>
    </row>
    <row r="70" spans="1:46" s="1" customFormat="1" x14ac:dyDescent="0.25">
      <c r="Q70" s="150"/>
      <c r="R70" s="150"/>
    </row>
    <row r="71" spans="1:46" s="1" customFormat="1" ht="23.25" x14ac:dyDescent="0.35">
      <c r="A71" s="206" t="s">
        <v>20</v>
      </c>
      <c r="B71" s="207"/>
    </row>
    <row r="72" spans="1:46" s="1" customFormat="1" ht="21" x14ac:dyDescent="0.35">
      <c r="A72" s="208"/>
      <c r="B72" s="207" t="s">
        <v>21</v>
      </c>
    </row>
    <row r="73" spans="1:46" s="1" customFormat="1" ht="21" x14ac:dyDescent="0.35">
      <c r="A73" s="208"/>
      <c r="B73" s="207" t="s">
        <v>22</v>
      </c>
    </row>
    <row r="74" spans="1:46" s="1" customFormat="1" ht="21" x14ac:dyDescent="0.35">
      <c r="A74" s="208"/>
      <c r="B74" s="207" t="s">
        <v>23</v>
      </c>
    </row>
    <row r="75" spans="1:46" s="1" customFormat="1" ht="21" x14ac:dyDescent="0.35">
      <c r="A75" s="208"/>
      <c r="B75" s="207" t="s">
        <v>24</v>
      </c>
    </row>
    <row r="76" spans="1:46" s="1" customFormat="1" ht="21" x14ac:dyDescent="0.35">
      <c r="A76" s="208"/>
      <c r="B76" s="207" t="s">
        <v>25</v>
      </c>
    </row>
    <row r="77" spans="1:46" s="1" customFormat="1" ht="21" x14ac:dyDescent="0.35">
      <c r="A77" s="208"/>
      <c r="B77" s="207" t="s">
        <v>26</v>
      </c>
    </row>
    <row r="78" spans="1:46" s="1" customFormat="1" ht="21" x14ac:dyDescent="0.35">
      <c r="A78" s="208"/>
      <c r="B78" s="207" t="s">
        <v>27</v>
      </c>
    </row>
    <row r="79" spans="1:46" s="1" customFormat="1" ht="21" x14ac:dyDescent="0.35">
      <c r="A79" s="208"/>
      <c r="B79" s="207" t="s">
        <v>24</v>
      </c>
    </row>
    <row r="80" spans="1:46" s="1" customFormat="1" ht="21" x14ac:dyDescent="0.35">
      <c r="A80" s="208"/>
      <c r="B80" s="207" t="s">
        <v>25</v>
      </c>
    </row>
    <row r="81" spans="1:2" s="1" customFormat="1" ht="21" x14ac:dyDescent="0.35">
      <c r="A81" s="208"/>
      <c r="B81" s="207" t="s">
        <v>26</v>
      </c>
    </row>
    <row r="82" spans="1:2" s="1" customFormat="1" ht="21" x14ac:dyDescent="0.35">
      <c r="A82" s="208"/>
      <c r="B82" s="207" t="s">
        <v>27</v>
      </c>
    </row>
    <row r="83" spans="1:2" s="1" customFormat="1" ht="21" x14ac:dyDescent="0.35">
      <c r="B83" s="72"/>
    </row>
  </sheetData>
  <mergeCells count="29">
    <mergeCell ref="A25:B25"/>
    <mergeCell ref="C25:C29"/>
    <mergeCell ref="A27:B27"/>
    <mergeCell ref="A29:B29"/>
    <mergeCell ref="D3:D5"/>
    <mergeCell ref="J3:J5"/>
    <mergeCell ref="K3:K5"/>
    <mergeCell ref="L3:L5"/>
    <mergeCell ref="A4:B4"/>
    <mergeCell ref="A5:B5"/>
    <mergeCell ref="E3:E5"/>
    <mergeCell ref="F3:F5"/>
    <mergeCell ref="G3:G5"/>
    <mergeCell ref="H3:H5"/>
    <mergeCell ref="I3:I5"/>
    <mergeCell ref="Q59:R59"/>
    <mergeCell ref="A62:B67"/>
    <mergeCell ref="A30:B30"/>
    <mergeCell ref="Q31:R31"/>
    <mergeCell ref="A32:B34"/>
    <mergeCell ref="Q33:R33"/>
    <mergeCell ref="Q36:R36"/>
    <mergeCell ref="A37:B41"/>
    <mergeCell ref="N49:N50"/>
    <mergeCell ref="A69:C69"/>
    <mergeCell ref="A44:B50"/>
    <mergeCell ref="A53:B57"/>
    <mergeCell ref="A59:C59"/>
    <mergeCell ref="D59:I59"/>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T81"/>
  <sheetViews>
    <sheetView zoomScale="60" zoomScaleNormal="60" workbookViewId="0">
      <pane xSplit="2" ySplit="2" topLeftCell="C12" activePane="bottomRight" state="frozen"/>
      <selection pane="topRight" activeCell="C1" sqref="C1"/>
      <selection pane="bottomLeft" activeCell="A3" sqref="A3"/>
      <selection pane="bottomRight" activeCell="C21" sqref="C21"/>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82</v>
      </c>
      <c r="B1" s="108"/>
      <c r="C1" s="109"/>
      <c r="D1" s="235" t="s">
        <v>159</v>
      </c>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83"/>
      <c r="E3" s="283"/>
      <c r="F3" s="283"/>
      <c r="G3" s="283"/>
      <c r="H3" s="283"/>
      <c r="I3" s="283"/>
      <c r="J3" s="283"/>
      <c r="K3" s="283"/>
      <c r="L3" s="283"/>
    </row>
    <row r="4" spans="1:28" s="1" customFormat="1" ht="26.25" x14ac:dyDescent="0.25">
      <c r="A4" s="285" t="s">
        <v>262</v>
      </c>
      <c r="B4" s="285"/>
      <c r="C4" s="137">
        <v>979</v>
      </c>
      <c r="D4" s="284"/>
      <c r="E4" s="284"/>
      <c r="F4" s="284"/>
      <c r="G4" s="284"/>
      <c r="H4" s="284"/>
      <c r="I4" s="284"/>
      <c r="J4" s="284"/>
      <c r="K4" s="284"/>
      <c r="L4" s="284"/>
    </row>
    <row r="5" spans="1:28" s="1" customFormat="1" ht="26.25" x14ac:dyDescent="0.25">
      <c r="A5" s="285" t="s">
        <v>273</v>
      </c>
      <c r="B5" s="285"/>
      <c r="C5" s="209">
        <f>C4*1.02</f>
        <v>998.58</v>
      </c>
      <c r="D5" s="284"/>
      <c r="E5" s="284"/>
      <c r="F5" s="284"/>
      <c r="G5" s="284"/>
      <c r="H5" s="284"/>
      <c r="I5" s="284"/>
      <c r="J5" s="284"/>
      <c r="K5" s="284"/>
      <c r="L5" s="284"/>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264</v>
      </c>
      <c r="C7" s="73"/>
      <c r="D7" s="100">
        <f>(D8/$C$4)*100</f>
        <v>3.5750766087844741</v>
      </c>
      <c r="E7" s="100">
        <f t="shared" ref="E7:I7" si="0">(E8/$C$4)*100</f>
        <v>37.691521961184883</v>
      </c>
      <c r="F7" s="87">
        <f>(F8/$C$4)*100</f>
        <v>0</v>
      </c>
      <c r="G7" s="87">
        <f>(G8/$C$4)*100</f>
        <v>0</v>
      </c>
      <c r="H7" s="100">
        <f>(H8/$C$4)*100</f>
        <v>58.733401430030639</v>
      </c>
      <c r="I7" s="87">
        <f t="shared" si="0"/>
        <v>0</v>
      </c>
      <c r="J7" s="90">
        <v>16.899999999999999</v>
      </c>
      <c r="K7" s="90">
        <v>79.599999999999994</v>
      </c>
      <c r="L7" s="90">
        <v>3.5</v>
      </c>
      <c r="M7" s="71"/>
    </row>
    <row r="8" spans="1:28" s="1" customFormat="1" ht="26.25" customHeight="1" x14ac:dyDescent="0.25">
      <c r="A8" s="128"/>
      <c r="B8" s="123" t="s">
        <v>265</v>
      </c>
      <c r="C8" s="73"/>
      <c r="D8" s="50">
        <v>35</v>
      </c>
      <c r="E8" s="50">
        <v>369</v>
      </c>
      <c r="F8" s="50">
        <v>0</v>
      </c>
      <c r="G8" s="50">
        <v>0</v>
      </c>
      <c r="H8" s="50">
        <v>575</v>
      </c>
      <c r="I8" s="50">
        <v>0</v>
      </c>
      <c r="J8" s="91">
        <f>($H$8/100)*J7</f>
        <v>97.174999999999997</v>
      </c>
      <c r="K8" s="91">
        <f>($H$8/100)*K7</f>
        <v>457.7</v>
      </c>
      <c r="L8" s="91">
        <f>($H$8/100)*L7</f>
        <v>20.125</v>
      </c>
      <c r="M8" s="94"/>
    </row>
    <row r="9" spans="1:28" s="1" customFormat="1" ht="26.25" customHeight="1" x14ac:dyDescent="0.25">
      <c r="A9" s="124" t="s">
        <v>48</v>
      </c>
      <c r="B9" s="122" t="s">
        <v>47</v>
      </c>
      <c r="C9" s="73"/>
      <c r="D9" s="87">
        <v>47.482999999999997</v>
      </c>
      <c r="E9" s="87">
        <v>339.53800000000001</v>
      </c>
      <c r="F9" s="87">
        <v>0</v>
      </c>
      <c r="G9" s="87">
        <v>0</v>
      </c>
      <c r="H9" s="87">
        <v>646.08699999999999</v>
      </c>
      <c r="I9" s="87">
        <v>0</v>
      </c>
      <c r="J9" s="91"/>
      <c r="K9" s="91"/>
      <c r="L9" s="91"/>
      <c r="M9" s="139">
        <f>SUM(D9:I9)</f>
        <v>1033.1079999999999</v>
      </c>
    </row>
    <row r="10" spans="1:28" s="1" customFormat="1" ht="26.25" customHeight="1" x14ac:dyDescent="0.25">
      <c r="A10" s="128"/>
      <c r="B10" s="123" t="s">
        <v>266</v>
      </c>
      <c r="C10" s="73"/>
      <c r="D10" s="88">
        <f>($C$5/100)*D7</f>
        <v>35.700000000000003</v>
      </c>
      <c r="E10" s="88">
        <f t="shared" ref="E10:I10" si="1">($C$5/100)*E7</f>
        <v>376.38000000000005</v>
      </c>
      <c r="F10" s="88">
        <v>0</v>
      </c>
      <c r="G10" s="88">
        <f>($C$5/100)*G7</f>
        <v>0</v>
      </c>
      <c r="H10" s="88">
        <f>($C$5/100)*H7</f>
        <v>586.5</v>
      </c>
      <c r="I10" s="88">
        <f t="shared" si="1"/>
        <v>0</v>
      </c>
      <c r="J10" s="92">
        <f>($H$10/100)*J7</f>
        <v>99.118499999999997</v>
      </c>
      <c r="K10" s="92">
        <f>($H$10/100)*K7</f>
        <v>466.85399999999998</v>
      </c>
      <c r="L10" s="92">
        <f>($H$10/100)*L7</f>
        <v>20.5275</v>
      </c>
      <c r="M10" s="94"/>
    </row>
    <row r="11" spans="1:28" s="1" customFormat="1" ht="26.25" customHeight="1" x14ac:dyDescent="0.25">
      <c r="A11" s="124" t="s">
        <v>49</v>
      </c>
      <c r="B11" s="122" t="s">
        <v>267</v>
      </c>
      <c r="C11" s="73"/>
      <c r="D11" s="87">
        <v>46.44</v>
      </c>
      <c r="E11" s="87">
        <v>248.03</v>
      </c>
      <c r="F11" s="51">
        <v>0</v>
      </c>
      <c r="G11" s="51">
        <v>0</v>
      </c>
      <c r="H11" s="87">
        <v>616.59</v>
      </c>
      <c r="I11" s="50">
        <v>0</v>
      </c>
      <c r="J11" s="90">
        <v>5</v>
      </c>
      <c r="K11" s="93">
        <v>5026</v>
      </c>
      <c r="L11" s="90">
        <v>2</v>
      </c>
      <c r="M11" s="94"/>
    </row>
    <row r="12" spans="1:28" s="1" customFormat="1" ht="26.25" customHeight="1" x14ac:dyDescent="0.25">
      <c r="A12" s="124"/>
      <c r="B12" s="122" t="s">
        <v>268</v>
      </c>
      <c r="C12" s="73"/>
      <c r="D12" s="87">
        <v>0.96</v>
      </c>
      <c r="E12" s="87">
        <v>18.190000000000001</v>
      </c>
      <c r="F12" s="51">
        <v>0</v>
      </c>
      <c r="G12" s="51">
        <v>0</v>
      </c>
      <c r="H12" s="50">
        <v>13.49</v>
      </c>
      <c r="I12" s="50">
        <v>0</v>
      </c>
      <c r="J12" s="90"/>
      <c r="K12" s="93"/>
      <c r="L12" s="90"/>
      <c r="M12" s="94"/>
    </row>
    <row r="13" spans="1:28" s="1" customFormat="1" ht="26.25" customHeight="1" x14ac:dyDescent="0.25">
      <c r="B13" s="122" t="s">
        <v>269</v>
      </c>
      <c r="C13" s="73"/>
      <c r="D13" s="140">
        <f>D12/D14</f>
        <v>2.0253164556962026E-2</v>
      </c>
      <c r="E13" s="140">
        <f t="shared" ref="E13:H13" si="2">E12/E14</f>
        <v>6.8326947637292468E-2</v>
      </c>
      <c r="F13" s="140">
        <v>0</v>
      </c>
      <c r="G13" s="140">
        <v>0</v>
      </c>
      <c r="H13" s="140">
        <f t="shared" si="2"/>
        <v>2.1409979685119349E-2</v>
      </c>
      <c r="I13" s="140">
        <v>0</v>
      </c>
      <c r="J13" s="90">
        <v>30.61</v>
      </c>
      <c r="K13" s="93">
        <v>33.07</v>
      </c>
      <c r="L13" s="90">
        <v>455.3</v>
      </c>
      <c r="M13" s="94"/>
    </row>
    <row r="14" spans="1:28" s="1" customFormat="1" ht="26.25" x14ac:dyDescent="0.25">
      <c r="A14" s="46"/>
      <c r="B14" s="122" t="s">
        <v>270</v>
      </c>
      <c r="C14" s="126">
        <f>SUM(D14:I14)</f>
        <v>943.7</v>
      </c>
      <c r="D14" s="65">
        <f>D12+D11</f>
        <v>47.4</v>
      </c>
      <c r="E14" s="65">
        <f t="shared" ref="E14:I14" si="3">E12+E11</f>
        <v>266.22000000000003</v>
      </c>
      <c r="F14" s="97">
        <f t="shared" si="3"/>
        <v>0</v>
      </c>
      <c r="G14" s="97">
        <f t="shared" si="3"/>
        <v>0</v>
      </c>
      <c r="H14" s="97">
        <f t="shared" si="3"/>
        <v>630.08000000000004</v>
      </c>
      <c r="I14" s="97">
        <f t="shared" si="3"/>
        <v>0</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1" t="s">
        <v>259</v>
      </c>
      <c r="B16" s="252" t="s">
        <v>260</v>
      </c>
      <c r="C16" s="137">
        <v>1178</v>
      </c>
      <c r="D16" s="50">
        <v>42</v>
      </c>
      <c r="E16" s="50">
        <v>443</v>
      </c>
      <c r="F16" s="50"/>
      <c r="G16" s="50"/>
      <c r="H16" s="50">
        <v>693</v>
      </c>
      <c r="I16" s="50"/>
      <c r="J16" s="89"/>
      <c r="K16" s="89"/>
      <c r="L16" s="89"/>
    </row>
    <row r="17" spans="1:46" s="1" customFormat="1" ht="26.25" hidden="1" x14ac:dyDescent="0.25">
      <c r="A17" s="46"/>
      <c r="B17" s="252" t="s">
        <v>261</v>
      </c>
      <c r="C17" s="137">
        <v>1202</v>
      </c>
      <c r="D17" s="50">
        <v>42</v>
      </c>
      <c r="E17" s="50">
        <v>453</v>
      </c>
      <c r="F17" s="50"/>
      <c r="G17" s="50"/>
      <c r="H17" s="50">
        <v>707</v>
      </c>
      <c r="I17" s="50"/>
      <c r="J17" s="258"/>
      <c r="K17" s="258"/>
      <c r="L17" s="89"/>
    </row>
    <row r="18" spans="1:46" s="257" customFormat="1" ht="26.25" x14ac:dyDescent="0.25">
      <c r="A18" s="46"/>
      <c r="B18" s="252"/>
      <c r="C18" s="255"/>
      <c r="D18" s="256"/>
      <c r="E18" s="256"/>
      <c r="F18" s="256"/>
      <c r="G18" s="256"/>
      <c r="H18" s="256"/>
      <c r="I18" s="256"/>
      <c r="J18" s="89"/>
      <c r="K18" s="89"/>
      <c r="L18" s="89"/>
    </row>
    <row r="19" spans="1:46" ht="28.5" customHeight="1" x14ac:dyDescent="0.25">
      <c r="A19" s="124" t="s">
        <v>50</v>
      </c>
      <c r="B19" s="64"/>
      <c r="C19" s="130" t="s">
        <v>51</v>
      </c>
      <c r="D19" s="127">
        <f>D11/D8</f>
        <v>1.3268571428571427</v>
      </c>
      <c r="E19" s="127">
        <f>E11/E8</f>
        <v>0.67216802168021683</v>
      </c>
      <c r="F19" s="127"/>
      <c r="G19" s="127"/>
      <c r="H19" s="127">
        <f>H11/H8</f>
        <v>1.0723304347826088</v>
      </c>
      <c r="I19" s="127"/>
      <c r="J19" s="125">
        <f>J14/J8</f>
        <v>7.4151265541502781E-2</v>
      </c>
      <c r="K19" s="125">
        <f>K14/K8</f>
        <v>16.406681482298296</v>
      </c>
      <c r="L19" s="125">
        <f>L14/L8</f>
        <v>-2.7970414294280224E-2</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0.97803424383463555</v>
      </c>
      <c r="E20" s="127">
        <f>E11/E9</f>
        <v>0.73049261054727299</v>
      </c>
      <c r="F20" s="127" t="e">
        <f>F11/F9</f>
        <v>#DIV/0!</v>
      </c>
      <c r="G20" s="127"/>
      <c r="H20" s="127">
        <f>H11/H9</f>
        <v>0.95434515785025864</v>
      </c>
      <c r="I20" s="127"/>
      <c r="J20" s="127" t="e">
        <f>J11/J9</f>
        <v>#DIV/0!</v>
      </c>
      <c r="K20" s="127" t="e">
        <f>K11/K9</f>
        <v>#DIV/0!</v>
      </c>
      <c r="L20" s="127" t="e">
        <f>L11/L9</f>
        <v>#DIV/0!</v>
      </c>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f>D14/D8</f>
        <v>1.3542857142857143</v>
      </c>
      <c r="E21" s="133">
        <f>E14/E8</f>
        <v>0.72146341463414643</v>
      </c>
      <c r="F21" s="133"/>
      <c r="G21" s="133"/>
      <c r="H21" s="133">
        <f>H14/H8</f>
        <v>1.0957913043478262</v>
      </c>
      <c r="I21" s="133"/>
      <c r="J21" s="95"/>
      <c r="K21" s="96"/>
      <c r="L21" s="95"/>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0.99825200598108799</v>
      </c>
      <c r="E22" s="129">
        <f>E14/E9</f>
        <v>0.78406540652298129</v>
      </c>
      <c r="F22" s="129" t="e">
        <f>F14/F9</f>
        <v>#DIV/0!</v>
      </c>
      <c r="G22" s="129"/>
      <c r="H22" s="129">
        <f>H14/H9</f>
        <v>0.97522469884086826</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0">
        <f>D14/D10</f>
        <v>1.3277310924369747</v>
      </c>
      <c r="E23" s="190">
        <f>E14/E10</f>
        <v>0.70731707317073167</v>
      </c>
      <c r="F23" s="190"/>
      <c r="G23" s="190"/>
      <c r="H23" s="190">
        <f>H14/H10</f>
        <v>1.0743052003410061</v>
      </c>
      <c r="I23" s="190"/>
      <c r="J23" s="190">
        <f>J14/J10</f>
        <v>7.2697319158336049E-2</v>
      </c>
      <c r="K23" s="190">
        <f>K14/K10</f>
        <v>16.084981845390487</v>
      </c>
      <c r="L23" s="190">
        <f>L14/L10</f>
        <v>-2.7421974798313944E-2</v>
      </c>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53">
        <f>D10-D14</f>
        <v>-11.699999999999996</v>
      </c>
      <c r="E24" s="192">
        <f>E10-E14</f>
        <v>110.16000000000003</v>
      </c>
      <c r="F24" s="193">
        <f>F10-F14</f>
        <v>0</v>
      </c>
      <c r="G24" s="193">
        <f>G10-G14</f>
        <v>0</v>
      </c>
      <c r="H24" s="153">
        <f>H10-H14</f>
        <v>-43.580000000000041</v>
      </c>
      <c r="I24" s="193">
        <v>0</v>
      </c>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6" t="s">
        <v>46</v>
      </c>
      <c r="B25" s="287"/>
      <c r="C25" s="288">
        <v>2</v>
      </c>
      <c r="D25" s="75" t="s">
        <v>111</v>
      </c>
      <c r="E25" s="182" t="s">
        <v>111</v>
      </c>
      <c r="F25" s="210"/>
      <c r="G25" s="210"/>
      <c r="H25" s="161" t="s">
        <v>112</v>
      </c>
      <c r="I25" s="182"/>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27" thickBot="1" x14ac:dyDescent="0.45">
      <c r="A26" s="159" t="s">
        <v>66</v>
      </c>
      <c r="B26" s="160"/>
      <c r="C26" s="289"/>
      <c r="D26" s="75" t="s">
        <v>103</v>
      </c>
      <c r="E26" s="183" t="s">
        <v>130</v>
      </c>
      <c r="F26" s="211"/>
      <c r="G26" s="211"/>
      <c r="H26" s="162" t="s">
        <v>106</v>
      </c>
      <c r="I26" s="183"/>
      <c r="J26" s="157"/>
      <c r="K26" s="77"/>
      <c r="L26" s="77"/>
      <c r="M26" s="155"/>
      <c r="N26" s="155"/>
      <c r="O26" s="155"/>
      <c r="P26" s="156"/>
      <c r="Q26" s="151"/>
      <c r="R26" s="151"/>
    </row>
    <row r="27" spans="1:46" s="71" customFormat="1" ht="27" thickBot="1" x14ac:dyDescent="0.45">
      <c r="A27" s="291" t="s">
        <v>68</v>
      </c>
      <c r="B27" s="292"/>
      <c r="C27" s="289"/>
      <c r="D27" s="75" t="s">
        <v>129</v>
      </c>
      <c r="E27" s="183" t="s">
        <v>104</v>
      </c>
      <c r="F27" s="211"/>
      <c r="G27" s="211"/>
      <c r="H27" s="162" t="s">
        <v>131</v>
      </c>
      <c r="I27" s="183"/>
      <c r="J27" s="152"/>
      <c r="K27" s="152"/>
      <c r="L27" s="152"/>
      <c r="M27" s="155"/>
      <c r="N27" s="155"/>
      <c r="O27" s="155"/>
      <c r="P27" s="156"/>
      <c r="Q27" s="151"/>
      <c r="R27" s="151"/>
    </row>
    <row r="28" spans="1:46" s="71" customFormat="1" ht="27" thickBot="1" x14ac:dyDescent="0.45">
      <c r="A28" s="293" t="s">
        <v>67</v>
      </c>
      <c r="B28" s="294"/>
      <c r="C28" s="290"/>
      <c r="D28" s="163"/>
      <c r="E28" s="61" t="s">
        <v>105</v>
      </c>
      <c r="F28" s="212"/>
      <c r="G28" s="212"/>
      <c r="H28" s="223" t="s">
        <v>107</v>
      </c>
      <c r="I28" s="184"/>
      <c r="J28" s="152"/>
      <c r="K28" s="152"/>
      <c r="L28" s="152"/>
      <c r="M28" s="70"/>
      <c r="N28" s="70"/>
      <c r="O28" s="70"/>
      <c r="Q28" s="151"/>
      <c r="R28" s="151"/>
    </row>
    <row r="29" spans="1:46" ht="71.25" customHeight="1" thickBot="1" x14ac:dyDescent="0.3">
      <c r="A29" s="275" t="s">
        <v>36</v>
      </c>
      <c r="B29" s="276"/>
      <c r="C29" s="102"/>
      <c r="D29" s="158"/>
      <c r="E29" s="158"/>
      <c r="F29" s="158"/>
      <c r="G29" s="158"/>
      <c r="H29" s="158"/>
      <c r="I29" s="158"/>
      <c r="J29" s="103"/>
      <c r="K29" s="103"/>
      <c r="L29" s="104"/>
      <c r="M29" s="40" t="s">
        <v>58</v>
      </c>
      <c r="N29" s="40" t="s">
        <v>37</v>
      </c>
      <c r="O29" s="40" t="s">
        <v>59</v>
      </c>
      <c r="P29" s="81" t="s">
        <v>60</v>
      </c>
      <c r="Q29" s="150"/>
      <c r="R29" s="150"/>
      <c r="AC29" s="1"/>
      <c r="AD29" s="1"/>
      <c r="AE29" s="1"/>
      <c r="AF29" s="1"/>
      <c r="AG29" s="1"/>
      <c r="AH29" s="1"/>
      <c r="AI29" s="1"/>
      <c r="AJ29" s="1"/>
      <c r="AK29" s="1"/>
      <c r="AL29" s="1"/>
      <c r="AM29" s="1"/>
      <c r="AN29" s="1"/>
      <c r="AO29" s="1"/>
      <c r="AP29" s="1"/>
      <c r="AQ29" s="1"/>
      <c r="AR29" s="1"/>
      <c r="AS29" s="1"/>
      <c r="AT29" s="1"/>
    </row>
    <row r="30" spans="1:46" ht="63" customHeight="1" x14ac:dyDescent="0.25">
      <c r="A30" s="79"/>
      <c r="B30" s="80"/>
      <c r="C30" s="101" t="s">
        <v>64</v>
      </c>
      <c r="D30" s="67" t="s">
        <v>28</v>
      </c>
      <c r="E30" s="1"/>
      <c r="F30" s="1"/>
      <c r="G30" s="1"/>
      <c r="H30" s="1"/>
      <c r="I30" s="1"/>
      <c r="J30" s="1"/>
      <c r="K30" s="1"/>
      <c r="L30" s="1"/>
      <c r="M30" s="10"/>
      <c r="N30" s="9"/>
      <c r="O30" s="11"/>
      <c r="P30" s="10"/>
      <c r="Q30" s="274"/>
      <c r="R30" s="274"/>
      <c r="AC30" s="1"/>
      <c r="AD30" s="1"/>
      <c r="AE30" s="1"/>
      <c r="AF30" s="1"/>
      <c r="AG30" s="1"/>
      <c r="AH30" s="1"/>
      <c r="AI30" s="1"/>
      <c r="AJ30" s="1"/>
      <c r="AK30" s="1"/>
      <c r="AL30" s="1"/>
      <c r="AM30" s="1"/>
      <c r="AN30" s="1"/>
      <c r="AO30" s="1"/>
      <c r="AP30" s="1"/>
      <c r="AQ30" s="1"/>
      <c r="AR30" s="1"/>
      <c r="AS30" s="1"/>
      <c r="AT30" s="1"/>
    </row>
    <row r="31" spans="1:46" ht="37.5" customHeight="1" x14ac:dyDescent="0.25">
      <c r="A31" s="277" t="s">
        <v>13</v>
      </c>
      <c r="B31" s="278"/>
      <c r="C31" s="54" t="s">
        <v>181</v>
      </c>
      <c r="D31" s="173" t="s">
        <v>144</v>
      </c>
      <c r="E31" s="198" t="s">
        <v>144</v>
      </c>
      <c r="F31" s="215" t="s">
        <v>110</v>
      </c>
      <c r="G31" s="215" t="s">
        <v>110</v>
      </c>
      <c r="H31" s="172" t="s">
        <v>144</v>
      </c>
      <c r="I31" s="189" t="s">
        <v>110</v>
      </c>
      <c r="J31" s="39"/>
      <c r="K31" s="75"/>
      <c r="L31" s="39"/>
      <c r="M31" s="3" t="s">
        <v>163</v>
      </c>
      <c r="N31" s="141" t="s">
        <v>110</v>
      </c>
      <c r="O31" s="170" t="s">
        <v>182</v>
      </c>
      <c r="P31" s="236" t="s">
        <v>166</v>
      </c>
      <c r="Q31" s="150"/>
      <c r="R31" s="150"/>
      <c r="AC31" s="1"/>
      <c r="AD31" s="1"/>
      <c r="AE31" s="1"/>
      <c r="AF31" s="1"/>
      <c r="AG31" s="1"/>
      <c r="AH31" s="1"/>
      <c r="AI31" s="1"/>
      <c r="AJ31" s="1"/>
      <c r="AK31" s="1"/>
      <c r="AL31" s="1"/>
      <c r="AM31" s="1"/>
      <c r="AN31" s="1"/>
      <c r="AO31" s="1"/>
      <c r="AP31" s="1"/>
      <c r="AQ31" s="1"/>
      <c r="AR31" s="1"/>
      <c r="AS31" s="1"/>
      <c r="AT31" s="1"/>
    </row>
    <row r="32" spans="1:46" ht="42" x14ac:dyDescent="0.25">
      <c r="A32" s="279"/>
      <c r="B32" s="278"/>
      <c r="C32" s="55" t="s">
        <v>61</v>
      </c>
      <c r="D32" s="216" t="s">
        <v>141</v>
      </c>
      <c r="E32" s="187" t="s">
        <v>141</v>
      </c>
      <c r="F32" s="215" t="s">
        <v>110</v>
      </c>
      <c r="G32" s="215" t="s">
        <v>110</v>
      </c>
      <c r="H32" s="172" t="s">
        <v>141</v>
      </c>
      <c r="I32" s="189" t="s">
        <v>110</v>
      </c>
      <c r="J32" s="33"/>
      <c r="K32" s="75"/>
      <c r="L32" s="33"/>
      <c r="M32" s="3" t="s">
        <v>110</v>
      </c>
      <c r="N32" s="141" t="s">
        <v>110</v>
      </c>
      <c r="O32" s="242" t="s">
        <v>211</v>
      </c>
      <c r="P32" s="236" t="s">
        <v>170</v>
      </c>
      <c r="Q32" s="274"/>
      <c r="R32" s="274"/>
      <c r="AC32" s="1"/>
      <c r="AD32" s="1"/>
      <c r="AE32" s="1"/>
      <c r="AF32" s="1"/>
      <c r="AG32" s="1"/>
      <c r="AH32" s="1"/>
      <c r="AI32" s="1"/>
      <c r="AJ32" s="1"/>
      <c r="AK32" s="1"/>
      <c r="AL32" s="1"/>
      <c r="AM32" s="1"/>
      <c r="AN32" s="1"/>
      <c r="AO32" s="1"/>
      <c r="AP32" s="1"/>
      <c r="AQ32" s="1"/>
      <c r="AR32" s="1"/>
      <c r="AS32" s="1"/>
      <c r="AT32" s="1"/>
    </row>
    <row r="33" spans="1:46" ht="45" x14ac:dyDescent="0.25">
      <c r="A33" s="279"/>
      <c r="B33" s="278"/>
      <c r="C33" s="54" t="s">
        <v>62</v>
      </c>
      <c r="D33" s="216" t="s">
        <v>144</v>
      </c>
      <c r="E33" s="187" t="s">
        <v>144</v>
      </c>
      <c r="F33" s="213" t="s">
        <v>110</v>
      </c>
      <c r="G33" s="213" t="s">
        <v>110</v>
      </c>
      <c r="H33" s="172" t="s">
        <v>144</v>
      </c>
      <c r="I33" s="185" t="s">
        <v>110</v>
      </c>
      <c r="J33" s="34"/>
      <c r="K33" s="76"/>
      <c r="L33" s="34"/>
      <c r="M33" s="3" t="s">
        <v>163</v>
      </c>
      <c r="N33" s="171" t="s">
        <v>167</v>
      </c>
      <c r="O33" s="170" t="s">
        <v>168</v>
      </c>
      <c r="P33" s="236" t="s">
        <v>21</v>
      </c>
      <c r="Q33" s="150"/>
      <c r="R33" s="150"/>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4"/>
      <c r="G34" s="4"/>
      <c r="H34" s="4"/>
      <c r="I34" s="7"/>
      <c r="J34" s="4"/>
      <c r="K34" s="7"/>
      <c r="L34" s="4"/>
      <c r="M34" s="5"/>
      <c r="N34" s="5"/>
      <c r="O34" s="6"/>
      <c r="P34" s="203"/>
      <c r="Q34" s="150"/>
      <c r="R34" s="150"/>
      <c r="AC34" s="1"/>
      <c r="AD34" s="1"/>
      <c r="AE34" s="1"/>
      <c r="AF34" s="1"/>
      <c r="AG34" s="1"/>
      <c r="AH34" s="1"/>
      <c r="AI34" s="1"/>
      <c r="AJ34" s="1"/>
      <c r="AK34" s="1"/>
      <c r="AL34" s="1"/>
      <c r="AM34" s="1"/>
      <c r="AN34" s="1"/>
      <c r="AO34" s="1"/>
      <c r="AP34" s="1"/>
      <c r="AQ34" s="1"/>
      <c r="AR34" s="1"/>
      <c r="AS34" s="1"/>
      <c r="AT34" s="1"/>
    </row>
    <row r="35" spans="1:46" ht="34.5" x14ac:dyDescent="0.25">
      <c r="A35" s="1"/>
      <c r="B35" s="1"/>
      <c r="C35" s="74" t="s">
        <v>65</v>
      </c>
      <c r="D35" s="67" t="s">
        <v>28</v>
      </c>
      <c r="E35" s="1"/>
      <c r="F35" s="1"/>
      <c r="G35" s="1"/>
      <c r="H35" s="1"/>
      <c r="I35" s="9"/>
      <c r="J35" s="1"/>
      <c r="L35" s="1"/>
      <c r="M35" s="10"/>
      <c r="N35" s="10"/>
      <c r="O35" s="11"/>
      <c r="P35" s="203"/>
      <c r="Q35" s="274"/>
      <c r="R35" s="274"/>
      <c r="AC35" s="1"/>
      <c r="AD35" s="1"/>
      <c r="AE35" s="1"/>
      <c r="AF35" s="1"/>
      <c r="AG35" s="1"/>
      <c r="AH35" s="1"/>
      <c r="AI35" s="1"/>
      <c r="AJ35" s="1"/>
      <c r="AK35" s="1"/>
      <c r="AL35" s="1"/>
      <c r="AM35" s="1"/>
      <c r="AN35" s="1"/>
      <c r="AO35" s="1"/>
      <c r="AP35" s="1"/>
      <c r="AQ35" s="1"/>
      <c r="AR35" s="1"/>
      <c r="AS35" s="1"/>
      <c r="AT35" s="1"/>
    </row>
    <row r="36" spans="1:46" ht="60" customHeight="1" x14ac:dyDescent="0.25">
      <c r="A36" s="270" t="s">
        <v>7</v>
      </c>
      <c r="B36" s="271"/>
      <c r="C36" s="178" t="s">
        <v>72</v>
      </c>
      <c r="D36" s="217" t="s">
        <v>144</v>
      </c>
      <c r="E36" s="186" t="s">
        <v>144</v>
      </c>
      <c r="F36" s="215" t="s">
        <v>110</v>
      </c>
      <c r="G36" s="215" t="s">
        <v>110</v>
      </c>
      <c r="H36" s="172" t="s">
        <v>144</v>
      </c>
      <c r="I36" s="189" t="s">
        <v>110</v>
      </c>
      <c r="J36" s="25"/>
      <c r="K36" s="75"/>
      <c r="L36" s="25"/>
      <c r="M36" s="141" t="s">
        <v>163</v>
      </c>
      <c r="N36" s="28" t="s">
        <v>150</v>
      </c>
      <c r="O36" s="194" t="s">
        <v>212</v>
      </c>
      <c r="P36" s="243" t="s">
        <v>166</v>
      </c>
      <c r="Q36" s="150"/>
      <c r="R36" s="150"/>
      <c r="AC36" s="1"/>
      <c r="AD36" s="1"/>
      <c r="AE36" s="1"/>
      <c r="AF36" s="1"/>
      <c r="AG36" s="1"/>
      <c r="AH36" s="1"/>
      <c r="AI36" s="1"/>
      <c r="AJ36" s="1"/>
      <c r="AK36" s="1"/>
      <c r="AL36" s="1"/>
      <c r="AM36" s="1"/>
      <c r="AN36" s="1"/>
      <c r="AO36" s="1"/>
      <c r="AP36" s="1"/>
      <c r="AQ36" s="1"/>
      <c r="AR36" s="1"/>
      <c r="AS36" s="1"/>
      <c r="AT36" s="1"/>
    </row>
    <row r="37" spans="1:46" ht="41.1" customHeight="1" x14ac:dyDescent="0.25">
      <c r="A37" s="270"/>
      <c r="B37" s="271"/>
      <c r="C37" s="178" t="s">
        <v>73</v>
      </c>
      <c r="D37" s="217" t="s">
        <v>144</v>
      </c>
      <c r="E37" s="186" t="s">
        <v>144</v>
      </c>
      <c r="F37" s="215" t="s">
        <v>110</v>
      </c>
      <c r="G37" s="215" t="s">
        <v>110</v>
      </c>
      <c r="H37" s="172" t="s">
        <v>144</v>
      </c>
      <c r="I37" s="189" t="s">
        <v>110</v>
      </c>
      <c r="J37" s="35"/>
      <c r="K37" s="75"/>
      <c r="L37" s="35"/>
      <c r="M37" s="141" t="s">
        <v>163</v>
      </c>
      <c r="N37" s="171" t="s">
        <v>213</v>
      </c>
      <c r="O37" s="200" t="s">
        <v>149</v>
      </c>
      <c r="P37" s="243" t="s">
        <v>166</v>
      </c>
      <c r="Q37" s="150"/>
      <c r="R37" s="150"/>
      <c r="AC37" s="1"/>
      <c r="AD37" s="1"/>
      <c r="AE37" s="1"/>
      <c r="AF37" s="1"/>
      <c r="AG37" s="1"/>
      <c r="AH37" s="1"/>
      <c r="AI37" s="1"/>
      <c r="AJ37" s="1"/>
      <c r="AK37" s="1"/>
      <c r="AL37" s="1"/>
      <c r="AM37" s="1"/>
      <c r="AN37" s="1"/>
      <c r="AO37" s="1"/>
      <c r="AP37" s="1"/>
      <c r="AQ37" s="1"/>
      <c r="AR37" s="1"/>
      <c r="AS37" s="1"/>
      <c r="AT37" s="1"/>
    </row>
    <row r="38" spans="1:46" ht="21" customHeight="1" x14ac:dyDescent="0.25">
      <c r="A38" s="270"/>
      <c r="B38" s="271"/>
      <c r="C38" s="179" t="s">
        <v>71</v>
      </c>
      <c r="D38" s="217" t="s">
        <v>141</v>
      </c>
      <c r="E38" s="186" t="s">
        <v>141</v>
      </c>
      <c r="F38" s="215" t="s">
        <v>110</v>
      </c>
      <c r="G38" s="215" t="s">
        <v>110</v>
      </c>
      <c r="H38" s="172" t="s">
        <v>141</v>
      </c>
      <c r="I38" s="189" t="s">
        <v>110</v>
      </c>
      <c r="J38" s="26"/>
      <c r="K38" s="76"/>
      <c r="L38" s="26"/>
      <c r="M38" s="3" t="s">
        <v>169</v>
      </c>
      <c r="N38" s="3" t="s">
        <v>110</v>
      </c>
      <c r="O38" s="242" t="s">
        <v>214</v>
      </c>
      <c r="P38" s="244" t="s">
        <v>170</v>
      </c>
      <c r="Q38" s="150"/>
      <c r="R38" s="150"/>
      <c r="AC38" s="1"/>
      <c r="AD38" s="1"/>
      <c r="AE38" s="1"/>
      <c r="AF38" s="1"/>
      <c r="AG38" s="1"/>
      <c r="AH38" s="1"/>
      <c r="AI38" s="1"/>
      <c r="AJ38" s="1"/>
      <c r="AK38" s="1"/>
      <c r="AL38" s="1"/>
      <c r="AM38" s="1"/>
      <c r="AN38" s="1"/>
      <c r="AO38" s="1"/>
      <c r="AP38" s="1"/>
      <c r="AQ38" s="1"/>
      <c r="AR38" s="1"/>
      <c r="AS38" s="1"/>
      <c r="AT38" s="1"/>
    </row>
    <row r="39" spans="1:46" ht="64.150000000000006" customHeight="1" x14ac:dyDescent="0.25">
      <c r="A39" s="270"/>
      <c r="B39" s="271"/>
      <c r="C39" s="181" t="s">
        <v>70</v>
      </c>
      <c r="D39" s="217" t="s">
        <v>141</v>
      </c>
      <c r="E39" s="186" t="s">
        <v>141</v>
      </c>
      <c r="F39" s="215" t="s">
        <v>110</v>
      </c>
      <c r="G39" s="215" t="s">
        <v>110</v>
      </c>
      <c r="H39" s="172" t="s">
        <v>141</v>
      </c>
      <c r="I39" s="189" t="s">
        <v>110</v>
      </c>
      <c r="J39" s="26"/>
      <c r="K39" s="75"/>
      <c r="L39" s="26"/>
      <c r="M39" s="3" t="s">
        <v>169</v>
      </c>
      <c r="N39" s="28" t="s">
        <v>110</v>
      </c>
      <c r="O39" s="242" t="s">
        <v>214</v>
      </c>
      <c r="P39" s="244" t="s">
        <v>170</v>
      </c>
      <c r="Q39" s="150"/>
      <c r="R39" s="150"/>
      <c r="AC39" s="1"/>
      <c r="AD39" s="1"/>
      <c r="AE39" s="1"/>
      <c r="AF39" s="1"/>
      <c r="AG39" s="1"/>
      <c r="AH39" s="1"/>
      <c r="AI39" s="1"/>
      <c r="AJ39" s="1"/>
      <c r="AK39" s="1"/>
      <c r="AL39" s="1"/>
      <c r="AM39" s="1"/>
      <c r="AN39" s="1"/>
      <c r="AO39" s="1"/>
      <c r="AP39" s="1"/>
      <c r="AQ39" s="1"/>
      <c r="AR39" s="1"/>
      <c r="AS39" s="1"/>
      <c r="AT39" s="1"/>
    </row>
    <row r="40" spans="1:46" ht="39" customHeight="1" x14ac:dyDescent="0.25">
      <c r="A40" s="270"/>
      <c r="B40" s="271"/>
      <c r="C40" s="180" t="s">
        <v>69</v>
      </c>
      <c r="D40" s="217" t="s">
        <v>144</v>
      </c>
      <c r="E40" s="186" t="s">
        <v>144</v>
      </c>
      <c r="F40" s="213" t="s">
        <v>110</v>
      </c>
      <c r="G40" s="213" t="s">
        <v>110</v>
      </c>
      <c r="H40" s="172" t="s">
        <v>144</v>
      </c>
      <c r="I40" s="185" t="s">
        <v>110</v>
      </c>
      <c r="J40" s="27"/>
      <c r="K40" s="75"/>
      <c r="L40" s="27"/>
      <c r="M40" s="141" t="s">
        <v>163</v>
      </c>
      <c r="N40" s="3" t="s">
        <v>110</v>
      </c>
      <c r="O40" s="242" t="s">
        <v>214</v>
      </c>
      <c r="P40" s="244" t="s">
        <v>170</v>
      </c>
      <c r="Q40" s="150"/>
      <c r="R40" s="150"/>
      <c r="AC40" s="1"/>
      <c r="AD40" s="1"/>
      <c r="AE40" s="1"/>
      <c r="AF40" s="1"/>
      <c r="AG40" s="1"/>
      <c r="AH40" s="1"/>
      <c r="AI40" s="1"/>
      <c r="AJ40" s="1"/>
      <c r="AK40" s="1"/>
      <c r="AL40" s="1"/>
      <c r="AM40" s="1"/>
      <c r="AN40" s="1"/>
      <c r="AO40" s="1"/>
      <c r="AP40" s="1"/>
      <c r="AQ40" s="1"/>
      <c r="AR40" s="1"/>
      <c r="AS40" s="1"/>
      <c r="AT40" s="1"/>
    </row>
    <row r="41" spans="1:46" ht="33.75" x14ac:dyDescent="0.25">
      <c r="A41" s="202"/>
      <c r="B41" s="164"/>
      <c r="C41" s="78"/>
      <c r="D41" s="166"/>
      <c r="E41" s="166"/>
      <c r="F41" s="166"/>
      <c r="G41" s="166"/>
      <c r="H41" s="166"/>
      <c r="I41" s="167"/>
      <c r="J41" s="165"/>
      <c r="K41" s="154"/>
      <c r="L41" s="165"/>
      <c r="M41" s="168"/>
      <c r="N41" s="168"/>
      <c r="O41" s="169"/>
      <c r="P41" s="204"/>
      <c r="Q41" s="150"/>
      <c r="R41" s="150"/>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7" t="s">
        <v>41</v>
      </c>
      <c r="E42" s="8"/>
      <c r="F42" s="8"/>
      <c r="G42" s="8"/>
      <c r="H42" s="8"/>
      <c r="I42" s="6"/>
      <c r="J42" s="8"/>
      <c r="L42" s="8"/>
      <c r="M42" s="5"/>
      <c r="N42" s="5"/>
      <c r="O42" s="5"/>
      <c r="P42" s="203"/>
      <c r="Q42" s="150"/>
      <c r="R42" s="150"/>
      <c r="AC42" s="1"/>
      <c r="AD42" s="1"/>
      <c r="AE42" s="1"/>
      <c r="AF42" s="1"/>
      <c r="AG42" s="1"/>
      <c r="AH42" s="1"/>
      <c r="AI42" s="1"/>
      <c r="AJ42" s="1"/>
      <c r="AK42" s="1"/>
      <c r="AL42" s="1"/>
      <c r="AM42" s="1"/>
      <c r="AN42" s="1"/>
      <c r="AO42" s="1"/>
      <c r="AP42" s="1"/>
      <c r="AQ42" s="1"/>
      <c r="AR42" s="1"/>
      <c r="AS42" s="1"/>
      <c r="AT42" s="1"/>
    </row>
    <row r="43" spans="1:46" ht="45" x14ac:dyDescent="0.25">
      <c r="A43" s="270" t="s">
        <v>3</v>
      </c>
      <c r="B43" s="271"/>
      <c r="C43" s="58" t="s">
        <v>4</v>
      </c>
      <c r="D43" s="217" t="s">
        <v>144</v>
      </c>
      <c r="E43" s="186" t="s">
        <v>144</v>
      </c>
      <c r="F43" s="213" t="s">
        <v>110</v>
      </c>
      <c r="G43" s="213" t="s">
        <v>110</v>
      </c>
      <c r="H43" s="172" t="s">
        <v>144</v>
      </c>
      <c r="I43" s="185" t="s">
        <v>110</v>
      </c>
      <c r="J43" s="144"/>
      <c r="K43" s="145"/>
      <c r="L43" s="144"/>
      <c r="M43" s="3" t="s">
        <v>110</v>
      </c>
      <c r="N43" s="171" t="s">
        <v>220</v>
      </c>
      <c r="O43" s="195" t="s">
        <v>256</v>
      </c>
      <c r="P43" s="243" t="s">
        <v>24</v>
      </c>
      <c r="Q43"/>
      <c r="R43" s="150"/>
      <c r="AC43" s="1"/>
      <c r="AD43" s="1"/>
      <c r="AE43" s="1"/>
      <c r="AF43" s="1"/>
      <c r="AG43" s="1"/>
      <c r="AH43" s="1"/>
      <c r="AI43" s="1"/>
      <c r="AJ43" s="1"/>
      <c r="AK43" s="1"/>
      <c r="AL43" s="1"/>
      <c r="AM43" s="1"/>
      <c r="AN43" s="1"/>
      <c r="AO43" s="1"/>
      <c r="AP43" s="1"/>
      <c r="AQ43" s="1"/>
      <c r="AR43" s="1"/>
      <c r="AS43" s="1"/>
      <c r="AT43" s="1"/>
    </row>
    <row r="44" spans="1:46" ht="30" x14ac:dyDescent="0.25">
      <c r="A44" s="270"/>
      <c r="B44" s="271"/>
      <c r="C44" s="78" t="s">
        <v>10</v>
      </c>
      <c r="D44" s="217" t="s">
        <v>134</v>
      </c>
      <c r="E44" s="186" t="s">
        <v>134</v>
      </c>
      <c r="F44" s="213" t="s">
        <v>110</v>
      </c>
      <c r="G44" s="213" t="s">
        <v>110</v>
      </c>
      <c r="H44" s="172" t="s">
        <v>134</v>
      </c>
      <c r="I44" s="185" t="s">
        <v>110</v>
      </c>
      <c r="J44" s="144"/>
      <c r="K44" s="145"/>
      <c r="L44" s="144"/>
      <c r="M44" s="3" t="s">
        <v>110</v>
      </c>
      <c r="N44" s="171" t="s">
        <v>219</v>
      </c>
      <c r="O44" s="195" t="s">
        <v>191</v>
      </c>
      <c r="P44" s="243" t="s">
        <v>24</v>
      </c>
      <c r="Q44"/>
      <c r="R44" s="150"/>
      <c r="AC44" s="1"/>
      <c r="AD44" s="1"/>
      <c r="AE44" s="1"/>
      <c r="AF44" s="1"/>
      <c r="AG44" s="1"/>
      <c r="AH44" s="1"/>
      <c r="AI44" s="1"/>
      <c r="AJ44" s="1"/>
      <c r="AK44" s="1"/>
      <c r="AL44" s="1"/>
      <c r="AM44" s="1"/>
      <c r="AN44" s="1"/>
      <c r="AO44" s="1"/>
      <c r="AP44" s="1"/>
      <c r="AQ44" s="1"/>
      <c r="AR44" s="1"/>
      <c r="AS44" s="1"/>
      <c r="AT44" s="1"/>
    </row>
    <row r="45" spans="1:46" ht="21" x14ac:dyDescent="0.25">
      <c r="A45" s="270"/>
      <c r="B45" s="271"/>
      <c r="C45" s="58" t="str">
        <f>C60</f>
        <v>Others Quota</v>
      </c>
      <c r="D45" s="217" t="s">
        <v>141</v>
      </c>
      <c r="E45" s="186" t="s">
        <v>141</v>
      </c>
      <c r="F45" s="213" t="s">
        <v>110</v>
      </c>
      <c r="G45" s="213" t="s">
        <v>110</v>
      </c>
      <c r="H45" s="173" t="s">
        <v>141</v>
      </c>
      <c r="I45" s="185" t="s">
        <v>110</v>
      </c>
      <c r="J45" s="144"/>
      <c r="K45" s="146"/>
      <c r="L45" s="144"/>
      <c r="M45" s="3" t="s">
        <v>110</v>
      </c>
      <c r="N45" s="171" t="s">
        <v>110</v>
      </c>
      <c r="O45" s="195" t="s">
        <v>204</v>
      </c>
      <c r="P45" s="249" t="s">
        <v>170</v>
      </c>
      <c r="Q45" s="150"/>
      <c r="R45" s="150"/>
      <c r="AC45" s="1"/>
      <c r="AD45" s="1"/>
      <c r="AE45" s="1"/>
      <c r="AF45" s="1"/>
      <c r="AG45" s="1"/>
      <c r="AH45" s="1"/>
      <c r="AI45" s="1"/>
      <c r="AJ45" s="1"/>
      <c r="AK45" s="1"/>
      <c r="AL45" s="1"/>
      <c r="AM45" s="1"/>
      <c r="AN45" s="1"/>
      <c r="AO45" s="1"/>
      <c r="AP45" s="1"/>
      <c r="AQ45" s="1"/>
      <c r="AR45" s="1"/>
      <c r="AS45" s="1"/>
      <c r="AT45" s="1"/>
    </row>
    <row r="46" spans="1:46" ht="21" x14ac:dyDescent="0.25">
      <c r="A46" s="270"/>
      <c r="B46" s="271"/>
      <c r="C46" s="241" t="s">
        <v>79</v>
      </c>
      <c r="D46" s="217" t="s">
        <v>141</v>
      </c>
      <c r="E46" s="186" t="s">
        <v>141</v>
      </c>
      <c r="F46" s="213" t="s">
        <v>110</v>
      </c>
      <c r="G46" s="213" t="s">
        <v>110</v>
      </c>
      <c r="H46" s="172" t="s">
        <v>141</v>
      </c>
      <c r="I46" s="185" t="s">
        <v>110</v>
      </c>
      <c r="J46" s="144"/>
      <c r="K46" s="146"/>
      <c r="L46" s="144"/>
      <c r="M46" s="3" t="s">
        <v>110</v>
      </c>
      <c r="N46" s="171" t="s">
        <v>110</v>
      </c>
      <c r="O46" s="195" t="s">
        <v>204</v>
      </c>
      <c r="P46" s="199" t="s">
        <v>170</v>
      </c>
      <c r="Q46" s="150"/>
      <c r="R46" s="150"/>
      <c r="AC46" s="1"/>
      <c r="AD46" s="1"/>
      <c r="AE46" s="1"/>
      <c r="AF46" s="1"/>
      <c r="AG46" s="1"/>
      <c r="AH46" s="1"/>
      <c r="AI46" s="1"/>
      <c r="AJ46" s="1"/>
      <c r="AK46" s="1"/>
      <c r="AL46" s="1"/>
      <c r="AM46" s="1"/>
      <c r="AN46" s="1"/>
      <c r="AO46" s="1"/>
      <c r="AP46" s="1"/>
      <c r="AQ46" s="1"/>
      <c r="AR46" s="1"/>
      <c r="AS46" s="1"/>
      <c r="AT46" s="1"/>
    </row>
    <row r="47" spans="1:46" ht="21" customHeight="1" x14ac:dyDescent="0.25">
      <c r="A47" s="270"/>
      <c r="B47" s="271"/>
      <c r="C47" s="59" t="str">
        <f t="shared" ref="C47:C48" si="5">C61</f>
        <v>Remove TAC</v>
      </c>
      <c r="D47" s="217" t="s">
        <v>141</v>
      </c>
      <c r="E47" s="186" t="s">
        <v>141</v>
      </c>
      <c r="F47" s="213" t="s">
        <v>110</v>
      </c>
      <c r="G47" s="213" t="s">
        <v>110</v>
      </c>
      <c r="H47" s="172" t="s">
        <v>141</v>
      </c>
      <c r="I47" s="185" t="s">
        <v>110</v>
      </c>
      <c r="J47" s="144"/>
      <c r="K47" s="145"/>
      <c r="L47" s="144"/>
      <c r="M47" s="3" t="s">
        <v>110</v>
      </c>
      <c r="N47" s="171" t="s">
        <v>110</v>
      </c>
      <c r="O47" s="195" t="s">
        <v>204</v>
      </c>
      <c r="P47" s="243" t="s">
        <v>170</v>
      </c>
      <c r="Q47" s="150"/>
      <c r="R47" s="150"/>
      <c r="AC47" s="1"/>
      <c r="AD47" s="1"/>
      <c r="AE47" s="1"/>
      <c r="AF47" s="1"/>
      <c r="AG47" s="1"/>
      <c r="AH47" s="1"/>
      <c r="AI47" s="1"/>
      <c r="AJ47" s="1"/>
      <c r="AK47" s="1"/>
      <c r="AL47" s="1"/>
      <c r="AM47" s="1"/>
      <c r="AN47" s="1"/>
      <c r="AO47" s="1"/>
      <c r="AP47" s="1"/>
      <c r="AQ47" s="1"/>
      <c r="AR47" s="1"/>
      <c r="AS47" s="1"/>
      <c r="AT47" s="1"/>
    </row>
    <row r="48" spans="1:46" ht="21" customHeight="1" x14ac:dyDescent="0.25">
      <c r="A48" s="270"/>
      <c r="B48" s="271"/>
      <c r="C48" s="58" t="str">
        <f t="shared" si="5"/>
        <v xml:space="preserve">Merge TAC regions </v>
      </c>
      <c r="D48" s="172" t="s">
        <v>141</v>
      </c>
      <c r="E48" s="185" t="s">
        <v>141</v>
      </c>
      <c r="F48" s="213" t="s">
        <v>110</v>
      </c>
      <c r="G48" s="213" t="s">
        <v>110</v>
      </c>
      <c r="H48" s="172" t="s">
        <v>141</v>
      </c>
      <c r="I48" s="185" t="s">
        <v>110</v>
      </c>
      <c r="J48" s="144"/>
      <c r="K48" s="145"/>
      <c r="L48" s="144"/>
      <c r="M48" s="3" t="s">
        <v>110</v>
      </c>
      <c r="N48" s="171" t="s">
        <v>110</v>
      </c>
      <c r="O48" s="195" t="s">
        <v>157</v>
      </c>
      <c r="P48" s="243" t="s">
        <v>170</v>
      </c>
      <c r="Q48" s="150"/>
      <c r="R48" s="150"/>
      <c r="AC48" s="1"/>
      <c r="AD48" s="1"/>
      <c r="AE48" s="1"/>
      <c r="AF48" s="1"/>
      <c r="AG48" s="1"/>
      <c r="AH48" s="1"/>
      <c r="AI48" s="1"/>
      <c r="AJ48" s="1"/>
      <c r="AK48" s="1"/>
      <c r="AL48" s="1"/>
      <c r="AM48" s="1"/>
      <c r="AN48" s="1"/>
      <c r="AO48" s="1"/>
      <c r="AP48" s="1"/>
      <c r="AQ48" s="1"/>
      <c r="AR48" s="1"/>
      <c r="AS48" s="1"/>
      <c r="AT48" s="1"/>
    </row>
    <row r="49" spans="1:46" ht="21" customHeight="1" x14ac:dyDescent="0.25">
      <c r="A49" s="1"/>
      <c r="B49" s="1"/>
      <c r="C49" s="1"/>
      <c r="D49" s="1"/>
      <c r="E49" s="1"/>
      <c r="F49" s="1"/>
      <c r="G49" s="1"/>
      <c r="H49" s="1"/>
      <c r="I49" s="6"/>
      <c r="J49" s="1"/>
      <c r="K49" s="6"/>
      <c r="L49" s="1"/>
      <c r="M49" s="5"/>
      <c r="N49" s="5"/>
      <c r="O49" s="5"/>
      <c r="P49" s="205"/>
      <c r="Q49" s="150"/>
      <c r="R49" s="150"/>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4" t="s">
        <v>38</v>
      </c>
      <c r="D50" s="68" t="s">
        <v>40</v>
      </c>
      <c r="E50" s="36"/>
      <c r="F50" s="36"/>
      <c r="G50" s="36"/>
      <c r="H50" s="36"/>
      <c r="I50" s="7"/>
      <c r="J50" s="36"/>
      <c r="L50" s="36"/>
      <c r="M50" s="5"/>
      <c r="N50" s="5"/>
      <c r="O50" s="5"/>
      <c r="P50" s="205"/>
      <c r="Q50" s="150"/>
      <c r="R50" s="150"/>
      <c r="AC50" s="1"/>
      <c r="AD50" s="1"/>
      <c r="AE50" s="1"/>
      <c r="AF50" s="1"/>
      <c r="AG50" s="1"/>
      <c r="AH50" s="1"/>
      <c r="AI50" s="1"/>
      <c r="AJ50" s="1"/>
      <c r="AK50" s="1"/>
      <c r="AL50" s="1"/>
      <c r="AM50" s="1"/>
      <c r="AN50" s="1"/>
      <c r="AO50" s="1"/>
      <c r="AP50" s="1"/>
      <c r="AQ50" s="1"/>
      <c r="AR50" s="1"/>
      <c r="AS50" s="1"/>
      <c r="AT50" s="1"/>
    </row>
    <row r="51" spans="1:46" ht="45" x14ac:dyDescent="0.25">
      <c r="A51" s="270" t="s">
        <v>2</v>
      </c>
      <c r="B51" s="271"/>
      <c r="C51" s="56" t="s">
        <v>14</v>
      </c>
      <c r="D51" s="174" t="s">
        <v>134</v>
      </c>
      <c r="E51" s="189" t="s">
        <v>134</v>
      </c>
      <c r="F51" s="215" t="s">
        <v>110</v>
      </c>
      <c r="G51" s="215" t="s">
        <v>110</v>
      </c>
      <c r="H51" s="172" t="s">
        <v>134</v>
      </c>
      <c r="I51" s="185" t="s">
        <v>110</v>
      </c>
      <c r="J51" s="143"/>
      <c r="K51" s="145"/>
      <c r="L51" s="143"/>
      <c r="M51" s="3" t="s">
        <v>110</v>
      </c>
      <c r="N51" s="171" t="s">
        <v>153</v>
      </c>
      <c r="O51" s="195" t="s">
        <v>152</v>
      </c>
      <c r="P51" s="229" t="s">
        <v>24</v>
      </c>
      <c r="Q51" s="150"/>
      <c r="R51" s="150"/>
      <c r="AC51" s="1"/>
      <c r="AD51" s="1"/>
      <c r="AE51" s="1"/>
      <c r="AF51" s="1"/>
      <c r="AG51" s="1"/>
      <c r="AH51" s="1"/>
      <c r="AI51" s="1"/>
      <c r="AJ51" s="1"/>
      <c r="AK51" s="1"/>
      <c r="AL51" s="1"/>
      <c r="AM51" s="1"/>
      <c r="AN51" s="1"/>
      <c r="AO51" s="1"/>
      <c r="AP51" s="1"/>
      <c r="AQ51" s="1"/>
      <c r="AR51" s="1"/>
      <c r="AS51" s="1"/>
      <c r="AT51" s="1"/>
    </row>
    <row r="52" spans="1:46" s="1" customFormat="1" ht="30" x14ac:dyDescent="0.25">
      <c r="A52" s="270"/>
      <c r="B52" s="271"/>
      <c r="C52" s="62" t="s">
        <v>30</v>
      </c>
      <c r="D52" s="174" t="s">
        <v>134</v>
      </c>
      <c r="E52" s="189" t="s">
        <v>134</v>
      </c>
      <c r="F52" s="215" t="s">
        <v>110</v>
      </c>
      <c r="G52" s="215" t="s">
        <v>110</v>
      </c>
      <c r="H52" s="172" t="s">
        <v>134</v>
      </c>
      <c r="I52" s="185" t="s">
        <v>110</v>
      </c>
      <c r="J52" s="143"/>
      <c r="K52" s="146"/>
      <c r="L52" s="143"/>
      <c r="M52" s="3" t="s">
        <v>110</v>
      </c>
      <c r="N52" s="141" t="s">
        <v>218</v>
      </c>
      <c r="O52" s="195" t="s">
        <v>110</v>
      </c>
      <c r="P52" s="229" t="s">
        <v>24</v>
      </c>
      <c r="Q52" s="150"/>
      <c r="R52" s="150"/>
    </row>
    <row r="53" spans="1:46" s="1" customFormat="1" ht="30" x14ac:dyDescent="0.35">
      <c r="A53" s="270"/>
      <c r="B53" s="271"/>
      <c r="C53" s="176" t="s">
        <v>31</v>
      </c>
      <c r="D53" s="174" t="s">
        <v>144</v>
      </c>
      <c r="E53" s="189" t="s">
        <v>144</v>
      </c>
      <c r="F53" s="213" t="s">
        <v>110</v>
      </c>
      <c r="G53" s="213" t="s">
        <v>110</v>
      </c>
      <c r="H53" s="174" t="s">
        <v>144</v>
      </c>
      <c r="I53" s="185" t="s">
        <v>110</v>
      </c>
      <c r="J53" s="143"/>
      <c r="K53" s="177"/>
      <c r="L53" s="143"/>
      <c r="M53" s="3" t="s">
        <v>110</v>
      </c>
      <c r="N53" s="171" t="s">
        <v>209</v>
      </c>
      <c r="O53" s="250" t="s">
        <v>174</v>
      </c>
      <c r="P53" s="250" t="s">
        <v>24</v>
      </c>
      <c r="Q53" s="150"/>
      <c r="R53" s="150"/>
    </row>
    <row r="54" spans="1:46" s="1" customFormat="1" ht="21" customHeight="1" x14ac:dyDescent="0.35">
      <c r="A54" s="270"/>
      <c r="B54" s="271"/>
      <c r="C54" s="175"/>
      <c r="D54" s="185"/>
      <c r="E54" s="185"/>
      <c r="F54" s="185"/>
      <c r="G54" s="185"/>
      <c r="H54" s="185"/>
      <c r="I54" s="185"/>
      <c r="J54" s="39"/>
      <c r="K54" s="196"/>
      <c r="L54" s="39"/>
      <c r="M54" s="197"/>
      <c r="N54" s="197"/>
      <c r="O54" s="148"/>
      <c r="P54" s="147"/>
      <c r="Q54" s="150"/>
      <c r="R54" s="150"/>
    </row>
    <row r="55" spans="1:46" s="1" customFormat="1" ht="21" customHeight="1" x14ac:dyDescent="0.35">
      <c r="A55" s="270"/>
      <c r="B55" s="271"/>
      <c r="C55" s="175"/>
      <c r="D55" s="185"/>
      <c r="E55" s="185"/>
      <c r="F55" s="185"/>
      <c r="G55" s="185"/>
      <c r="H55" s="185"/>
      <c r="I55" s="185"/>
      <c r="J55" s="39"/>
      <c r="K55" s="196"/>
      <c r="L55" s="39"/>
      <c r="M55" s="197"/>
      <c r="N55" s="197"/>
      <c r="O55" s="148"/>
      <c r="P55" s="147"/>
      <c r="Q55" s="150"/>
      <c r="R55" s="150"/>
    </row>
    <row r="56" spans="1:46" ht="21.75" thickBot="1" x14ac:dyDescent="0.3">
      <c r="A56" s="1"/>
      <c r="B56" s="1"/>
      <c r="C56" s="4"/>
      <c r="D56" s="4"/>
      <c r="E56" s="4"/>
      <c r="F56" s="6"/>
      <c r="G56" s="15"/>
      <c r="H56" s="4"/>
      <c r="I56" s="6"/>
      <c r="J56" s="4"/>
      <c r="K56" s="15"/>
      <c r="L56" s="4"/>
      <c r="M56" s="5"/>
      <c r="N56" s="5"/>
      <c r="O56" s="15"/>
      <c r="Q56" s="150"/>
      <c r="R56" s="150"/>
      <c r="AC56" s="1"/>
      <c r="AD56" s="1"/>
      <c r="AE56" s="1"/>
      <c r="AF56" s="1"/>
      <c r="AG56" s="1"/>
      <c r="AH56" s="1"/>
      <c r="AI56" s="1"/>
      <c r="AJ56" s="1"/>
      <c r="AK56" s="1"/>
      <c r="AL56" s="1"/>
      <c r="AM56" s="1"/>
      <c r="AN56" s="1"/>
      <c r="AO56" s="1"/>
      <c r="AP56" s="1"/>
      <c r="AQ56" s="1"/>
      <c r="AR56" s="1"/>
      <c r="AS56" s="1"/>
      <c r="AT56" s="1"/>
    </row>
    <row r="57" spans="1:46" ht="111.75" customHeight="1" thickBot="1" x14ac:dyDescent="0.3">
      <c r="A57" s="268" t="s">
        <v>221</v>
      </c>
      <c r="B57" s="269"/>
      <c r="C57" s="269"/>
      <c r="D57" s="272" t="s">
        <v>250</v>
      </c>
      <c r="E57" s="269"/>
      <c r="F57" s="269"/>
      <c r="G57" s="269"/>
      <c r="H57" s="269"/>
      <c r="I57" s="273"/>
      <c r="J57" s="117"/>
      <c r="K57" s="105"/>
      <c r="L57" s="201"/>
      <c r="M57" s="31"/>
      <c r="N57" s="31"/>
      <c r="O57" s="31"/>
      <c r="P57" s="31"/>
      <c r="Q57" s="274"/>
      <c r="R57" s="274"/>
      <c r="AC57" s="1"/>
      <c r="AD57" s="1"/>
      <c r="AE57" s="1"/>
      <c r="AF57" s="1"/>
      <c r="AG57" s="1"/>
      <c r="AH57" s="1"/>
      <c r="AI57" s="1"/>
      <c r="AJ57" s="1"/>
      <c r="AK57" s="1"/>
      <c r="AL57" s="1"/>
      <c r="AM57" s="1"/>
      <c r="AN57" s="1"/>
      <c r="AO57" s="1"/>
      <c r="AP57" s="1"/>
      <c r="AQ57" s="1"/>
      <c r="AR57" s="1"/>
      <c r="AS57" s="1"/>
      <c r="AT57" s="1"/>
    </row>
    <row r="58" spans="1:46" ht="23.25" hidden="1" x14ac:dyDescent="0.35">
      <c r="A58" s="18"/>
      <c r="B58" s="19"/>
      <c r="C58" s="6"/>
      <c r="D58" s="6"/>
      <c r="E58" s="6"/>
      <c r="F58" s="5"/>
      <c r="G58" s="114"/>
      <c r="H58" s="6"/>
      <c r="I58" s="5"/>
      <c r="J58" s="6"/>
      <c r="K58" s="5"/>
      <c r="L58" s="6"/>
      <c r="M58" s="5"/>
      <c r="N58" s="5"/>
      <c r="O58" s="5"/>
      <c r="Q58" s="150"/>
      <c r="R58" s="150"/>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6"/>
      <c r="D59" s="69" t="s">
        <v>39</v>
      </c>
      <c r="E59" s="16"/>
      <c r="F59" s="7"/>
      <c r="G59" s="115"/>
      <c r="H59" s="16"/>
      <c r="I59" s="7"/>
      <c r="J59" s="16"/>
      <c r="L59" s="16"/>
      <c r="M59" s="5"/>
      <c r="N59" s="5"/>
      <c r="O59" s="16"/>
      <c r="Q59" s="150"/>
      <c r="R59" s="150"/>
      <c r="AC59" s="1"/>
      <c r="AD59" s="1"/>
      <c r="AE59" s="1"/>
      <c r="AF59" s="1"/>
      <c r="AG59" s="1"/>
      <c r="AH59" s="1"/>
      <c r="AI59" s="1"/>
      <c r="AJ59" s="1"/>
      <c r="AK59" s="1"/>
      <c r="AL59" s="1"/>
      <c r="AM59" s="1"/>
      <c r="AN59" s="1"/>
      <c r="AO59" s="1"/>
      <c r="AP59" s="1"/>
      <c r="AQ59" s="1"/>
      <c r="AR59" s="1"/>
      <c r="AS59" s="1"/>
      <c r="AT59" s="1"/>
    </row>
    <row r="60" spans="1:46" ht="21" hidden="1" customHeight="1" thickBot="1" x14ac:dyDescent="0.3">
      <c r="A60" s="266" t="s">
        <v>32</v>
      </c>
      <c r="B60" s="267"/>
      <c r="C60" s="41" t="s">
        <v>11</v>
      </c>
      <c r="D60" s="13" t="s">
        <v>55</v>
      </c>
      <c r="E60" s="13" t="s">
        <v>55</v>
      </c>
      <c r="F60" s="138" t="s">
        <v>55</v>
      </c>
      <c r="G60" s="42"/>
      <c r="H60" s="138" t="s">
        <v>55</v>
      </c>
      <c r="I60" s="44"/>
      <c r="J60" s="13"/>
      <c r="K60" s="75"/>
      <c r="L60" s="13"/>
      <c r="M60" s="14"/>
      <c r="N60" s="29"/>
      <c r="P60" s="66"/>
      <c r="Q60" s="150"/>
      <c r="R60" s="150"/>
      <c r="AC60" s="1"/>
      <c r="AD60" s="1"/>
      <c r="AE60" s="1"/>
      <c r="AF60" s="1"/>
      <c r="AG60" s="1"/>
      <c r="AH60" s="1"/>
      <c r="AI60" s="1"/>
      <c r="AJ60" s="1"/>
      <c r="AK60" s="1"/>
      <c r="AL60" s="1"/>
      <c r="AM60" s="1"/>
      <c r="AN60" s="1"/>
      <c r="AO60" s="1"/>
      <c r="AP60" s="1"/>
      <c r="AQ60" s="1"/>
      <c r="AR60" s="1"/>
      <c r="AS60" s="1"/>
      <c r="AT60" s="1"/>
    </row>
    <row r="61" spans="1:46" ht="21" hidden="1" customHeight="1" thickBot="1" x14ac:dyDescent="0.3">
      <c r="A61" s="266"/>
      <c r="B61" s="267"/>
      <c r="C61" s="58" t="s">
        <v>5</v>
      </c>
      <c r="D61" s="37"/>
      <c r="E61" s="37"/>
      <c r="F61" s="73"/>
      <c r="G61" s="43"/>
      <c r="H61" s="138"/>
      <c r="I61" s="112"/>
      <c r="J61" s="37"/>
      <c r="K61" s="76"/>
      <c r="L61" s="37"/>
      <c r="M61" s="20"/>
      <c r="N61" s="30"/>
      <c r="O61" s="2"/>
      <c r="P61" s="66"/>
      <c r="Q61" s="150"/>
      <c r="R61" s="150"/>
      <c r="AC61" s="1"/>
      <c r="AD61" s="1"/>
      <c r="AE61" s="1"/>
      <c r="AF61" s="1"/>
      <c r="AG61" s="1"/>
      <c r="AH61" s="1"/>
      <c r="AI61" s="1"/>
      <c r="AJ61" s="1"/>
      <c r="AK61" s="1"/>
      <c r="AL61" s="1"/>
      <c r="AM61" s="1"/>
      <c r="AN61" s="1"/>
      <c r="AO61" s="1"/>
      <c r="AP61" s="1"/>
      <c r="AQ61" s="1"/>
      <c r="AR61" s="1"/>
      <c r="AS61" s="1"/>
      <c r="AT61" s="1"/>
    </row>
    <row r="62" spans="1:46" ht="21" hidden="1" customHeight="1" x14ac:dyDescent="0.25">
      <c r="A62" s="266"/>
      <c r="B62" s="267"/>
      <c r="C62" s="58" t="s">
        <v>6</v>
      </c>
      <c r="D62" s="12"/>
      <c r="E62" s="12"/>
      <c r="F62" s="138"/>
      <c r="G62" s="42"/>
      <c r="H62" s="138"/>
      <c r="I62" s="113"/>
      <c r="J62" s="12"/>
      <c r="K62" s="75"/>
      <c r="L62" s="12"/>
      <c r="M62" s="14"/>
      <c r="N62" s="29"/>
      <c r="O62" s="17"/>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x14ac:dyDescent="0.3">
      <c r="A63" s="266"/>
      <c r="B63" s="267"/>
      <c r="C63" s="41" t="s">
        <v>16</v>
      </c>
      <c r="D63" s="38"/>
      <c r="E63" s="38"/>
      <c r="F63" s="138"/>
      <c r="G63" s="43"/>
      <c r="H63" s="138"/>
      <c r="I63" s="44"/>
      <c r="J63" s="38"/>
      <c r="K63" s="75"/>
      <c r="L63" s="38"/>
      <c r="M63" s="14"/>
      <c r="N63" s="14"/>
      <c r="O63" s="149"/>
      <c r="P63" s="147"/>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3">
      <c r="A64" s="266"/>
      <c r="B64" s="267"/>
      <c r="C64" s="60" t="s">
        <v>15</v>
      </c>
      <c r="D64" s="23"/>
      <c r="E64" s="23"/>
      <c r="F64" s="138"/>
      <c r="G64" s="42"/>
      <c r="H64" s="138"/>
      <c r="I64" s="44"/>
      <c r="J64" s="23"/>
      <c r="K64" s="75"/>
      <c r="L64" s="23"/>
      <c r="M64" s="14"/>
      <c r="N64" s="14"/>
      <c r="O64" s="149"/>
      <c r="P64" s="147"/>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66"/>
      <c r="B65" s="267"/>
      <c r="C65" s="57"/>
      <c r="D65" s="24"/>
      <c r="E65" s="24"/>
      <c r="F65" s="73"/>
      <c r="G65" s="42"/>
      <c r="H65" s="138"/>
      <c r="I65" s="44"/>
      <c r="J65" s="24"/>
      <c r="K65" s="76"/>
      <c r="L65" s="24"/>
      <c r="M65" s="14"/>
      <c r="N65" s="29"/>
      <c r="O65" s="149"/>
      <c r="P65" s="147"/>
      <c r="Q65" s="150"/>
      <c r="R65" s="150"/>
      <c r="AC65" s="1"/>
      <c r="AD65" s="1"/>
      <c r="AE65" s="1"/>
      <c r="AF65" s="1"/>
      <c r="AG65" s="1"/>
      <c r="AH65" s="1"/>
      <c r="AI65" s="1"/>
      <c r="AJ65" s="1"/>
      <c r="AK65" s="1"/>
      <c r="AL65" s="1"/>
      <c r="AM65" s="1"/>
      <c r="AN65" s="1"/>
      <c r="AO65" s="1"/>
      <c r="AP65" s="1"/>
      <c r="AQ65" s="1"/>
      <c r="AR65" s="1"/>
      <c r="AS65" s="1"/>
      <c r="AT65" s="1"/>
    </row>
    <row r="66" spans="1:46" ht="21.75" hidden="1" thickBot="1" x14ac:dyDescent="0.3">
      <c r="A66" s="21"/>
      <c r="B66" s="21"/>
      <c r="C66" s="22"/>
      <c r="D66" s="6"/>
      <c r="E66" s="6"/>
      <c r="F66" s="6"/>
      <c r="G66" s="22"/>
      <c r="H66" s="22"/>
      <c r="I66" s="22"/>
      <c r="J66" s="22"/>
      <c r="K66" s="22"/>
      <c r="L66" s="22"/>
      <c r="M66" s="15"/>
      <c r="N66" s="15"/>
      <c r="O66" s="142" t="s">
        <v>56</v>
      </c>
      <c r="Q66" s="150"/>
      <c r="R66" s="150"/>
      <c r="AC66" s="1"/>
      <c r="AD66" s="1"/>
      <c r="AE66" s="1"/>
      <c r="AF66" s="1"/>
      <c r="AG66" s="1"/>
      <c r="AH66" s="1"/>
      <c r="AI66" s="1"/>
      <c r="AJ66" s="1"/>
      <c r="AK66" s="1"/>
      <c r="AL66" s="1"/>
      <c r="AM66" s="1"/>
      <c r="AN66" s="1"/>
      <c r="AO66" s="1"/>
      <c r="AP66" s="1"/>
      <c r="AQ66" s="1"/>
      <c r="AR66" s="1"/>
      <c r="AS66" s="1"/>
      <c r="AT66" s="1"/>
    </row>
    <row r="67" spans="1:46" ht="60" hidden="1" customHeight="1" x14ac:dyDescent="0.35">
      <c r="A67" s="268" t="s">
        <v>29</v>
      </c>
      <c r="B67" s="269"/>
      <c r="C67" s="269"/>
      <c r="D67" s="117" t="s">
        <v>57</v>
      </c>
      <c r="E67" s="117"/>
      <c r="F67" s="105"/>
      <c r="G67" s="107"/>
      <c r="H67" s="201"/>
      <c r="I67" s="106"/>
      <c r="J67" s="117"/>
      <c r="K67" s="105"/>
      <c r="L67" s="201"/>
      <c r="M67" s="32"/>
      <c r="N67" s="31"/>
      <c r="O67" s="31"/>
      <c r="P67" s="31"/>
      <c r="Q67" s="150"/>
      <c r="R67" s="150"/>
      <c r="AC67" s="1"/>
      <c r="AD67" s="1"/>
      <c r="AE67" s="1"/>
      <c r="AF67" s="1"/>
      <c r="AG67" s="1"/>
      <c r="AH67" s="1"/>
      <c r="AI67" s="1"/>
      <c r="AJ67" s="1"/>
      <c r="AK67" s="1"/>
      <c r="AL67" s="1"/>
      <c r="AM67" s="1"/>
      <c r="AN67" s="1"/>
      <c r="AO67" s="1"/>
      <c r="AP67" s="1"/>
      <c r="AQ67" s="1"/>
      <c r="AR67" s="1"/>
      <c r="AS67" s="1"/>
      <c r="AT67" s="1"/>
    </row>
    <row r="68" spans="1:46" s="1" customFormat="1" x14ac:dyDescent="0.25">
      <c r="Q68" s="150"/>
      <c r="R68" s="150"/>
    </row>
    <row r="69" spans="1:46" s="1" customFormat="1" ht="23.25" x14ac:dyDescent="0.35">
      <c r="A69" s="206" t="s">
        <v>20</v>
      </c>
      <c r="B69" s="207"/>
    </row>
    <row r="70" spans="1:46" s="1" customFormat="1" ht="21" x14ac:dyDescent="0.35">
      <c r="A70" s="208"/>
      <c r="B70" s="207" t="s">
        <v>21</v>
      </c>
    </row>
    <row r="71" spans="1:46" s="1" customFormat="1" ht="21" x14ac:dyDescent="0.35">
      <c r="A71" s="208"/>
      <c r="B71" s="207" t="s">
        <v>22</v>
      </c>
    </row>
    <row r="72" spans="1:46" s="1" customFormat="1" ht="21" x14ac:dyDescent="0.35">
      <c r="A72" s="208"/>
      <c r="B72" s="207" t="s">
        <v>23</v>
      </c>
    </row>
    <row r="73" spans="1:46" s="1" customFormat="1" ht="21" x14ac:dyDescent="0.35">
      <c r="A73" s="208"/>
      <c r="B73" s="207" t="s">
        <v>24</v>
      </c>
    </row>
    <row r="74" spans="1:46" s="1" customFormat="1" ht="21" x14ac:dyDescent="0.35">
      <c r="A74" s="208"/>
      <c r="B74" s="207" t="s">
        <v>25</v>
      </c>
    </row>
    <row r="75" spans="1:46" s="1" customFormat="1" ht="21" x14ac:dyDescent="0.35">
      <c r="A75" s="208"/>
      <c r="B75" s="207" t="s">
        <v>26</v>
      </c>
    </row>
    <row r="76" spans="1:46" s="1" customFormat="1" ht="21" x14ac:dyDescent="0.35">
      <c r="A76" s="208"/>
      <c r="B76" s="207" t="s">
        <v>27</v>
      </c>
    </row>
    <row r="77" spans="1:46" s="1" customFormat="1" ht="21" x14ac:dyDescent="0.35">
      <c r="A77" s="208"/>
      <c r="B77" s="207" t="s">
        <v>24</v>
      </c>
    </row>
    <row r="78" spans="1:46" s="1" customFormat="1" ht="21" x14ac:dyDescent="0.35">
      <c r="A78" s="208"/>
      <c r="B78" s="207" t="s">
        <v>25</v>
      </c>
    </row>
    <row r="79" spans="1:46" s="1" customFormat="1" ht="21" x14ac:dyDescent="0.35">
      <c r="A79" s="208"/>
      <c r="B79" s="207" t="s">
        <v>26</v>
      </c>
    </row>
    <row r="80" spans="1:46" s="1" customFormat="1" ht="21" x14ac:dyDescent="0.35">
      <c r="A80" s="208"/>
      <c r="B80" s="207" t="s">
        <v>27</v>
      </c>
    </row>
    <row r="81" spans="2:2" s="1" customFormat="1" ht="21" x14ac:dyDescent="0.35">
      <c r="B81" s="72"/>
    </row>
  </sheetData>
  <mergeCells count="28">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 ref="Q57:R57"/>
    <mergeCell ref="A60:B65"/>
    <mergeCell ref="A29:B29"/>
    <mergeCell ref="Q30:R30"/>
    <mergeCell ref="A31:B33"/>
    <mergeCell ref="Q32:R32"/>
    <mergeCell ref="Q35:R35"/>
    <mergeCell ref="A36:B40"/>
    <mergeCell ref="A67:C67"/>
    <mergeCell ref="A43:B48"/>
    <mergeCell ref="A51:B55"/>
    <mergeCell ref="A57:C57"/>
    <mergeCell ref="D57:I57"/>
  </mergeCells>
  <pageMargins left="0.7" right="0.7" top="0.75" bottom="0.75" header="0.3" footer="0.3"/>
  <pageSetup paperSize="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T82"/>
  <sheetViews>
    <sheetView tabSelected="1" zoomScale="60" zoomScaleNormal="60" workbookViewId="0">
      <pane xSplit="2" ySplit="2" topLeftCell="C12" activePane="bottomRight" state="frozen"/>
      <selection pane="topRight" activeCell="C1" sqref="C1"/>
      <selection pane="bottomLeft" activeCell="A3" sqref="A3"/>
      <selection pane="bottomRight" activeCell="A15" sqref="A15:XFD17"/>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08" t="s">
        <v>84</v>
      </c>
      <c r="B1" s="108"/>
      <c r="C1" s="108"/>
      <c r="D1" s="228" t="s">
        <v>118</v>
      </c>
      <c r="E1" s="109"/>
      <c r="F1" s="109"/>
      <c r="G1" s="109"/>
      <c r="H1" s="109"/>
      <c r="I1" s="109"/>
      <c r="J1" s="109"/>
      <c r="K1" s="109"/>
      <c r="L1" s="109"/>
      <c r="M1" s="109"/>
      <c r="N1" s="109"/>
      <c r="O1" s="109"/>
      <c r="P1" s="109"/>
      <c r="Q1" s="119"/>
      <c r="R1" s="119"/>
      <c r="S1" s="119"/>
      <c r="T1" s="119"/>
    </row>
    <row r="2" spans="1:28"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28" s="1" customFormat="1" ht="26.25" x14ac:dyDescent="0.25">
      <c r="A3" s="53"/>
      <c r="B3" s="53"/>
      <c r="C3" s="46"/>
      <c r="D3" s="283"/>
      <c r="E3" s="283"/>
      <c r="F3" s="283"/>
      <c r="G3" s="283"/>
      <c r="H3" s="283"/>
      <c r="I3" s="283"/>
      <c r="J3" s="283"/>
      <c r="K3" s="283"/>
      <c r="L3" s="283"/>
    </row>
    <row r="4" spans="1:28" s="1" customFormat="1" ht="26.25" x14ac:dyDescent="0.25">
      <c r="A4" s="285" t="s">
        <v>262</v>
      </c>
      <c r="B4" s="285"/>
      <c r="C4" s="137">
        <v>966</v>
      </c>
      <c r="D4" s="284"/>
      <c r="E4" s="284"/>
      <c r="F4" s="284"/>
      <c r="G4" s="284"/>
      <c r="H4" s="284"/>
      <c r="I4" s="284"/>
      <c r="J4" s="284"/>
      <c r="K4" s="284"/>
      <c r="L4" s="284"/>
    </row>
    <row r="5" spans="1:28" s="1" customFormat="1" ht="26.25" x14ac:dyDescent="0.25">
      <c r="A5" s="285" t="s">
        <v>274</v>
      </c>
      <c r="B5" s="285"/>
      <c r="C5" s="209">
        <f>C4*1</f>
        <v>966</v>
      </c>
      <c r="D5" s="284"/>
      <c r="E5" s="284"/>
      <c r="F5" s="284"/>
      <c r="G5" s="284"/>
      <c r="H5" s="284"/>
      <c r="I5" s="284"/>
      <c r="J5" s="284"/>
      <c r="K5" s="284"/>
      <c r="L5" s="284"/>
    </row>
    <row r="6" spans="1:28" s="1" customFormat="1" ht="26.25" x14ac:dyDescent="0.25">
      <c r="A6" s="46"/>
      <c r="B6" s="46"/>
      <c r="C6" s="46"/>
      <c r="D6" s="47"/>
      <c r="E6" s="47"/>
      <c r="F6" s="48"/>
      <c r="G6" s="48"/>
      <c r="H6" s="47"/>
      <c r="I6" s="48"/>
      <c r="J6" s="47"/>
      <c r="K6" s="48"/>
      <c r="L6" s="47"/>
    </row>
    <row r="7" spans="1:28" s="1" customFormat="1" ht="26.25" customHeight="1" x14ac:dyDescent="0.4">
      <c r="A7" s="124" t="s">
        <v>43</v>
      </c>
      <c r="B7" s="122" t="s">
        <v>264</v>
      </c>
      <c r="C7" s="73"/>
      <c r="D7" s="100">
        <f>(D8/$C$4)*100</f>
        <v>9.0062111801242235</v>
      </c>
      <c r="E7" s="100">
        <f t="shared" ref="E7:I7" si="0">(E8/$C$4)*100</f>
        <v>75.465838509316768</v>
      </c>
      <c r="F7" s="87">
        <f>(F8/$C$4)*100</f>
        <v>0</v>
      </c>
      <c r="G7" s="87">
        <f>(G8/$C$4)*100</f>
        <v>0.51759834368530022</v>
      </c>
      <c r="H7" s="100">
        <f>(H8/$C$4)*100</f>
        <v>15.010351966873706</v>
      </c>
      <c r="I7" s="87">
        <f t="shared" si="0"/>
        <v>0</v>
      </c>
      <c r="J7" s="90">
        <v>16.899999999999999</v>
      </c>
      <c r="K7" s="90">
        <v>79.599999999999994</v>
      </c>
      <c r="L7" s="90">
        <v>3.5</v>
      </c>
      <c r="M7" s="71"/>
    </row>
    <row r="8" spans="1:28" s="1" customFormat="1" ht="26.25" customHeight="1" x14ac:dyDescent="0.25">
      <c r="A8" s="128"/>
      <c r="B8" s="123" t="s">
        <v>265</v>
      </c>
      <c r="C8" s="73"/>
      <c r="D8" s="50">
        <v>87</v>
      </c>
      <c r="E8" s="50">
        <v>729</v>
      </c>
      <c r="F8" s="50">
        <v>0</v>
      </c>
      <c r="G8" s="50">
        <v>5</v>
      </c>
      <c r="H8" s="50">
        <v>145</v>
      </c>
      <c r="I8" s="50">
        <v>0</v>
      </c>
      <c r="J8" s="91">
        <f>($H$8/100)*J7</f>
        <v>24.504999999999995</v>
      </c>
      <c r="K8" s="91">
        <f>($H$8/100)*K7</f>
        <v>115.41999999999999</v>
      </c>
      <c r="L8" s="91">
        <f>($H$8/100)*L7</f>
        <v>5.0750000000000002</v>
      </c>
      <c r="M8" s="94"/>
    </row>
    <row r="9" spans="1:28" s="1" customFormat="1" ht="26.25" customHeight="1" x14ac:dyDescent="0.25">
      <c r="A9" s="124" t="s">
        <v>48</v>
      </c>
      <c r="B9" s="122" t="s">
        <v>47</v>
      </c>
      <c r="C9" s="73"/>
      <c r="D9" s="87">
        <v>86.918999999999997</v>
      </c>
      <c r="E9" s="87">
        <v>630.71799999999996</v>
      </c>
      <c r="F9" s="50">
        <v>0</v>
      </c>
      <c r="G9" s="87">
        <v>5</v>
      </c>
      <c r="H9" s="87">
        <v>145</v>
      </c>
      <c r="I9" s="87">
        <v>0</v>
      </c>
      <c r="J9" s="91"/>
      <c r="K9" s="91"/>
      <c r="L9" s="91"/>
      <c r="M9" s="139">
        <f>SUM(D9:I9)</f>
        <v>867.63699999999994</v>
      </c>
    </row>
    <row r="10" spans="1:28" s="1" customFormat="1" ht="26.25" customHeight="1" x14ac:dyDescent="0.25">
      <c r="A10" s="128"/>
      <c r="B10" s="123" t="s">
        <v>266</v>
      </c>
      <c r="C10" s="73"/>
      <c r="D10" s="88">
        <f>($C$5/100)*D7</f>
        <v>87</v>
      </c>
      <c r="E10" s="88">
        <f t="shared" ref="E10:I10" si="1">($C$5/100)*E7</f>
        <v>729</v>
      </c>
      <c r="F10" s="88">
        <f t="shared" si="1"/>
        <v>0</v>
      </c>
      <c r="G10" s="88">
        <f>($C$5/100)*G7</f>
        <v>5</v>
      </c>
      <c r="H10" s="88">
        <f>($C$5/100)*H7</f>
        <v>145</v>
      </c>
      <c r="I10" s="88">
        <f t="shared" si="1"/>
        <v>0</v>
      </c>
      <c r="J10" s="92">
        <f>($H$10/100)*J7</f>
        <v>24.504999999999995</v>
      </c>
      <c r="K10" s="92">
        <f>($H$10/100)*K7</f>
        <v>115.41999999999999</v>
      </c>
      <c r="L10" s="92">
        <f>($H$10/100)*L7</f>
        <v>5.0750000000000002</v>
      </c>
      <c r="M10" s="94"/>
    </row>
    <row r="11" spans="1:28" s="1" customFormat="1" ht="26.25" customHeight="1" x14ac:dyDescent="0.25">
      <c r="A11" s="124" t="s">
        <v>49</v>
      </c>
      <c r="B11" s="122" t="s">
        <v>267</v>
      </c>
      <c r="C11" s="73"/>
      <c r="D11" s="50">
        <v>126</v>
      </c>
      <c r="E11" s="50">
        <v>947.78</v>
      </c>
      <c r="F11" s="51">
        <v>0</v>
      </c>
      <c r="G11" s="51">
        <v>6</v>
      </c>
      <c r="H11" s="50">
        <v>200.38</v>
      </c>
      <c r="I11" s="50">
        <v>0.14000000000000001</v>
      </c>
      <c r="J11" s="90">
        <v>5</v>
      </c>
      <c r="K11" s="93">
        <v>5026</v>
      </c>
      <c r="L11" s="90">
        <v>2</v>
      </c>
      <c r="M11" s="94"/>
    </row>
    <row r="12" spans="1:28" s="1" customFormat="1" ht="26.25" customHeight="1" x14ac:dyDescent="0.25">
      <c r="A12" s="124"/>
      <c r="B12" s="122" t="s">
        <v>268</v>
      </c>
      <c r="C12" s="73"/>
      <c r="D12" s="50">
        <v>145.16</v>
      </c>
      <c r="E12" s="50">
        <v>587.21</v>
      </c>
      <c r="F12" s="51">
        <v>0</v>
      </c>
      <c r="G12" s="51">
        <v>0</v>
      </c>
      <c r="H12" s="50">
        <v>117.21</v>
      </c>
      <c r="I12" s="50">
        <v>0</v>
      </c>
      <c r="J12" s="90"/>
      <c r="K12" s="93"/>
      <c r="L12" s="90"/>
      <c r="M12" s="94"/>
    </row>
    <row r="13" spans="1:28" s="1" customFormat="1" ht="26.25" customHeight="1" x14ac:dyDescent="0.25">
      <c r="B13" s="122" t="s">
        <v>269</v>
      </c>
      <c r="C13" s="73"/>
      <c r="D13" s="140">
        <f>D12/D14</f>
        <v>0.53532969464522795</v>
      </c>
      <c r="E13" s="140">
        <f t="shared" ref="E13:I13" si="2">E12/E14</f>
        <v>0.38254972345096711</v>
      </c>
      <c r="F13" s="140">
        <v>0</v>
      </c>
      <c r="G13" s="140">
        <f t="shared" si="2"/>
        <v>0</v>
      </c>
      <c r="H13" s="140">
        <f t="shared" si="2"/>
        <v>0.36906073868824585</v>
      </c>
      <c r="I13" s="140">
        <f t="shared" si="2"/>
        <v>0</v>
      </c>
      <c r="J13" s="90">
        <v>30.61</v>
      </c>
      <c r="K13" s="93">
        <v>33.07</v>
      </c>
      <c r="L13" s="90">
        <v>455.3</v>
      </c>
      <c r="M13" s="94"/>
    </row>
    <row r="14" spans="1:28" s="1" customFormat="1" ht="26.25" x14ac:dyDescent="0.25">
      <c r="A14" s="46"/>
      <c r="B14" s="122" t="s">
        <v>270</v>
      </c>
      <c r="C14" s="126">
        <f>SUM(D14:I14)</f>
        <v>2129.88</v>
      </c>
      <c r="D14" s="65">
        <f>D12+D11</f>
        <v>271.15999999999997</v>
      </c>
      <c r="E14" s="65">
        <f t="shared" ref="E14:I14" si="3">E12+E11</f>
        <v>1534.99</v>
      </c>
      <c r="F14" s="97">
        <f t="shared" si="3"/>
        <v>0</v>
      </c>
      <c r="G14" s="97">
        <f t="shared" si="3"/>
        <v>6</v>
      </c>
      <c r="H14" s="97">
        <f t="shared" si="3"/>
        <v>317.58999999999997</v>
      </c>
      <c r="I14" s="97">
        <f t="shared" si="3"/>
        <v>0.14000000000000001</v>
      </c>
      <c r="J14" s="98">
        <f t="shared" ref="J14:L14" si="4">(J11/(100-J13))*100</f>
        <v>7.2056492289955321</v>
      </c>
      <c r="K14" s="98">
        <f t="shared" si="4"/>
        <v>7509.3381144479299</v>
      </c>
      <c r="L14" s="98">
        <f t="shared" si="4"/>
        <v>-0.56290458767238949</v>
      </c>
      <c r="M14" s="99"/>
    </row>
    <row r="15" spans="1:28" s="1" customFormat="1" ht="26.25" hidden="1" x14ac:dyDescent="0.25">
      <c r="A15" s="46"/>
      <c r="B15" s="46"/>
      <c r="C15" s="122"/>
      <c r="D15" s="89"/>
      <c r="E15" s="89"/>
      <c r="F15" s="89"/>
      <c r="G15" s="89"/>
      <c r="H15" s="89"/>
      <c r="I15" s="89"/>
      <c r="J15" s="89"/>
      <c r="K15" s="89"/>
      <c r="L15" s="89"/>
    </row>
    <row r="16" spans="1:28" s="1" customFormat="1" ht="26.25" hidden="1" x14ac:dyDescent="0.25">
      <c r="A16" s="251" t="s">
        <v>259</v>
      </c>
      <c r="B16" s="252" t="s">
        <v>260</v>
      </c>
      <c r="C16" s="137">
        <v>1063</v>
      </c>
      <c r="D16" s="50">
        <v>96</v>
      </c>
      <c r="E16" s="50">
        <v>802</v>
      </c>
      <c r="F16" s="50"/>
      <c r="G16" s="50">
        <v>5</v>
      </c>
      <c r="H16" s="50">
        <v>160</v>
      </c>
      <c r="I16" s="50"/>
      <c r="J16" s="253"/>
      <c r="K16" s="89"/>
      <c r="L16" s="89"/>
    </row>
    <row r="17" spans="1:46" s="1" customFormat="1" ht="26.25" hidden="1" x14ac:dyDescent="0.25">
      <c r="A17" s="46"/>
      <c r="B17" s="252" t="s">
        <v>261</v>
      </c>
      <c r="C17" s="137"/>
      <c r="D17" s="50"/>
      <c r="E17" s="50"/>
      <c r="F17" s="50"/>
      <c r="G17" s="50"/>
      <c r="H17" s="50"/>
      <c r="I17" s="50"/>
      <c r="J17" s="258"/>
      <c r="K17" s="258"/>
      <c r="L17" s="89"/>
    </row>
    <row r="18" spans="1:46" s="257" customFormat="1" ht="26.25" x14ac:dyDescent="0.25">
      <c r="A18" s="46"/>
      <c r="B18" s="252"/>
      <c r="C18" s="255"/>
      <c r="D18" s="256"/>
      <c r="E18" s="256"/>
      <c r="F18" s="256"/>
      <c r="G18" s="256"/>
      <c r="H18" s="256"/>
      <c r="I18" s="256"/>
      <c r="J18" s="89"/>
      <c r="K18" s="89"/>
      <c r="L18" s="89"/>
    </row>
    <row r="19" spans="1:46" ht="28.5" customHeight="1" x14ac:dyDescent="0.25">
      <c r="A19" s="124" t="s">
        <v>50</v>
      </c>
      <c r="B19" s="64"/>
      <c r="C19" s="130" t="s">
        <v>51</v>
      </c>
      <c r="D19" s="127">
        <f t="shared" ref="D19:H19" si="5">D11/D8</f>
        <v>1.4482758620689655</v>
      </c>
      <c r="E19" s="127">
        <f t="shared" si="5"/>
        <v>1.3001097393689987</v>
      </c>
      <c r="F19" s="127"/>
      <c r="G19" s="127">
        <f t="shared" si="5"/>
        <v>1.2</v>
      </c>
      <c r="H19" s="127">
        <f t="shared" si="5"/>
        <v>1.3819310344827587</v>
      </c>
      <c r="I19" s="127"/>
      <c r="J19" s="125">
        <f>J14/J8</f>
        <v>0.29404812197492486</v>
      </c>
      <c r="K19" s="125">
        <f>K14/K8</f>
        <v>65.060978291872559</v>
      </c>
      <c r="L19" s="125">
        <f>L14/L8</f>
        <v>-0.11091716013249053</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5"/>
      <c r="C20" s="130" t="s">
        <v>52</v>
      </c>
      <c r="D20" s="127">
        <f>D11/D9</f>
        <v>1.4496255134090361</v>
      </c>
      <c r="E20" s="127">
        <f t="shared" ref="E20:H20" si="6">E11/E9</f>
        <v>1.50270009734937</v>
      </c>
      <c r="F20" s="127"/>
      <c r="G20" s="127">
        <f t="shared" si="6"/>
        <v>1.2</v>
      </c>
      <c r="H20" s="127">
        <f t="shared" si="6"/>
        <v>1.3819310344827587</v>
      </c>
      <c r="I20" s="127"/>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5"/>
      <c r="C21" s="132" t="s">
        <v>53</v>
      </c>
      <c r="D21" s="133">
        <f t="shared" ref="D21:L21" si="7">D14/D8</f>
        <v>3.1167816091954021</v>
      </c>
      <c r="E21" s="133">
        <f t="shared" si="7"/>
        <v>2.1056104252400547</v>
      </c>
      <c r="F21" s="133"/>
      <c r="G21" s="133">
        <f t="shared" si="7"/>
        <v>1.2</v>
      </c>
      <c r="H21" s="133">
        <f t="shared" si="7"/>
        <v>2.1902758620689653</v>
      </c>
      <c r="I21" s="133"/>
      <c r="J21" s="133">
        <f t="shared" si="7"/>
        <v>0.29404812197492486</v>
      </c>
      <c r="K21" s="133">
        <f t="shared" si="7"/>
        <v>65.060978291872559</v>
      </c>
      <c r="L21" s="133">
        <f t="shared" si="7"/>
        <v>-0.11091716013249053</v>
      </c>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5"/>
      <c r="C22" s="131" t="s">
        <v>54</v>
      </c>
      <c r="D22" s="129">
        <f>D14/D9</f>
        <v>3.1196861445713822</v>
      </c>
      <c r="E22" s="129">
        <f t="shared" ref="E22:H22" si="8">E14/E9</f>
        <v>2.4337183971283523</v>
      </c>
      <c r="F22" s="129"/>
      <c r="G22" s="129">
        <f t="shared" si="8"/>
        <v>1.2</v>
      </c>
      <c r="H22" s="129">
        <f t="shared" si="8"/>
        <v>2.1902758620689653</v>
      </c>
      <c r="I22" s="129"/>
      <c r="J22" s="95"/>
      <c r="K22" s="96"/>
      <c r="L22" s="95"/>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5"/>
      <c r="C23" s="135" t="s">
        <v>44</v>
      </c>
      <c r="D23" s="191">
        <f t="shared" ref="D23:L23" si="9">D14/D10</f>
        <v>3.1167816091954021</v>
      </c>
      <c r="E23" s="191">
        <f t="shared" si="9"/>
        <v>2.1056104252400547</v>
      </c>
      <c r="F23" s="191"/>
      <c r="G23" s="191">
        <f t="shared" si="9"/>
        <v>1.2</v>
      </c>
      <c r="H23" s="191">
        <f t="shared" ref="H23" si="10">H14/H10</f>
        <v>2.1902758620689653</v>
      </c>
      <c r="I23" s="191"/>
      <c r="J23" s="191">
        <f t="shared" si="9"/>
        <v>0.29404812197492486</v>
      </c>
      <c r="K23" s="191">
        <f t="shared" si="9"/>
        <v>65.060978291872559</v>
      </c>
      <c r="L23" s="191">
        <f t="shared" si="9"/>
        <v>-0.11091716013249053</v>
      </c>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5"/>
      <c r="C24" s="134" t="s">
        <v>45</v>
      </c>
      <c r="D24" s="153">
        <f t="shared" ref="D24:H24" si="11">D10-D14</f>
        <v>-184.15999999999997</v>
      </c>
      <c r="E24" s="153">
        <f t="shared" si="11"/>
        <v>-805.99</v>
      </c>
      <c r="F24" s="193">
        <f t="shared" si="11"/>
        <v>0</v>
      </c>
      <c r="G24" s="153">
        <f t="shared" si="11"/>
        <v>-1</v>
      </c>
      <c r="H24" s="153">
        <f t="shared" si="11"/>
        <v>-172.58999999999997</v>
      </c>
      <c r="I24" s="193">
        <v>0</v>
      </c>
      <c r="J24" s="125"/>
      <c r="K24" s="125"/>
      <c r="L24" s="125"/>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286" t="s">
        <v>46</v>
      </c>
      <c r="B25" s="287"/>
      <c r="C25" s="288">
        <v>3</v>
      </c>
      <c r="D25" s="75" t="s">
        <v>111</v>
      </c>
      <c r="E25" s="161" t="s">
        <v>112</v>
      </c>
      <c r="F25" s="210"/>
      <c r="G25" s="161"/>
      <c r="H25" s="161" t="s">
        <v>112</v>
      </c>
      <c r="I25" s="182"/>
      <c r="J25" s="61"/>
      <c r="K25" s="61"/>
      <c r="L25" s="61"/>
      <c r="M25" s="1"/>
      <c r="O25" s="1"/>
      <c r="Q25" s="150"/>
      <c r="R25" s="150"/>
      <c r="AC25" s="1"/>
      <c r="AD25" s="1"/>
      <c r="AE25" s="1"/>
      <c r="AF25" s="1"/>
      <c r="AG25" s="1"/>
      <c r="AH25" s="1"/>
      <c r="AI25" s="1"/>
      <c r="AJ25" s="1"/>
      <c r="AK25" s="1"/>
      <c r="AL25" s="1"/>
      <c r="AM25" s="1"/>
      <c r="AN25" s="1"/>
      <c r="AO25" s="1"/>
      <c r="AP25" s="1"/>
      <c r="AQ25" s="1"/>
      <c r="AR25" s="1"/>
      <c r="AS25" s="1"/>
      <c r="AT25" s="1"/>
    </row>
    <row r="26" spans="1:46" s="71" customFormat="1" ht="27" thickBot="1" x14ac:dyDescent="0.45">
      <c r="A26" s="159" t="s">
        <v>66</v>
      </c>
      <c r="B26" s="160"/>
      <c r="C26" s="289"/>
      <c r="D26" s="75" t="s">
        <v>98</v>
      </c>
      <c r="E26" s="162" t="s">
        <v>132</v>
      </c>
      <c r="F26" s="211"/>
      <c r="G26" s="162"/>
      <c r="H26" s="162" t="s">
        <v>87</v>
      </c>
      <c r="I26" s="183"/>
      <c r="J26" s="157"/>
      <c r="K26" s="77"/>
      <c r="L26" s="77"/>
      <c r="M26" s="155"/>
      <c r="N26" s="155"/>
      <c r="O26" s="155"/>
      <c r="P26" s="156"/>
      <c r="Q26" s="151"/>
      <c r="R26" s="151"/>
    </row>
    <row r="27" spans="1:46" s="71" customFormat="1" ht="27" thickBot="1" x14ac:dyDescent="0.45">
      <c r="A27" s="291" t="s">
        <v>68</v>
      </c>
      <c r="B27" s="292"/>
      <c r="C27" s="289"/>
      <c r="D27" s="75" t="s">
        <v>126</v>
      </c>
      <c r="E27" s="162" t="s">
        <v>92</v>
      </c>
      <c r="F27" s="211"/>
      <c r="G27" s="162"/>
      <c r="H27" s="162" t="s">
        <v>133</v>
      </c>
      <c r="I27" s="183"/>
      <c r="J27" s="152"/>
      <c r="K27" s="152"/>
      <c r="L27" s="152"/>
      <c r="M27" s="155"/>
      <c r="N27" s="155"/>
      <c r="O27" s="155"/>
      <c r="P27" s="156"/>
      <c r="Q27" s="151"/>
      <c r="R27" s="151"/>
    </row>
    <row r="28" spans="1:46" s="71" customFormat="1" ht="27" thickBot="1" x14ac:dyDescent="0.45">
      <c r="A28" s="293" t="s">
        <v>67</v>
      </c>
      <c r="B28" s="294"/>
      <c r="C28" s="290"/>
      <c r="D28" s="163"/>
      <c r="E28" s="223" t="s">
        <v>108</v>
      </c>
      <c r="F28" s="212"/>
      <c r="G28" s="163"/>
      <c r="H28" s="223" t="s">
        <v>109</v>
      </c>
      <c r="I28" s="184"/>
      <c r="J28" s="152"/>
      <c r="K28" s="152"/>
      <c r="L28" s="152"/>
      <c r="M28" s="70"/>
      <c r="N28" s="70"/>
      <c r="O28" s="70"/>
      <c r="Q28" s="151"/>
      <c r="R28" s="151"/>
    </row>
    <row r="29" spans="1:46" ht="71.25" customHeight="1" thickBot="1" x14ac:dyDescent="0.3">
      <c r="A29" s="275" t="s">
        <v>36</v>
      </c>
      <c r="B29" s="276"/>
      <c r="C29" s="102"/>
      <c r="D29" s="158"/>
      <c r="E29" s="158"/>
      <c r="F29" s="158"/>
      <c r="G29" s="158"/>
      <c r="H29" s="158"/>
      <c r="I29" s="158"/>
      <c r="J29" s="103"/>
      <c r="K29" s="103"/>
      <c r="L29" s="104"/>
      <c r="M29" s="40" t="s">
        <v>58</v>
      </c>
      <c r="N29" s="40" t="s">
        <v>37</v>
      </c>
      <c r="O29" s="40" t="s">
        <v>59</v>
      </c>
      <c r="P29" s="81" t="s">
        <v>60</v>
      </c>
      <c r="Q29" s="150"/>
      <c r="R29" s="150"/>
      <c r="AC29" s="1"/>
      <c r="AD29" s="1"/>
      <c r="AE29" s="1"/>
      <c r="AF29" s="1"/>
      <c r="AG29" s="1"/>
      <c r="AH29" s="1"/>
      <c r="AI29" s="1"/>
      <c r="AJ29" s="1"/>
      <c r="AK29" s="1"/>
      <c r="AL29" s="1"/>
      <c r="AM29" s="1"/>
      <c r="AN29" s="1"/>
      <c r="AO29" s="1"/>
      <c r="AP29" s="1"/>
      <c r="AQ29" s="1"/>
      <c r="AR29" s="1"/>
      <c r="AS29" s="1"/>
      <c r="AT29" s="1"/>
    </row>
    <row r="30" spans="1:46" ht="63" customHeight="1" x14ac:dyDescent="0.25">
      <c r="A30" s="79"/>
      <c r="B30" s="80"/>
      <c r="C30" s="101" t="s">
        <v>64</v>
      </c>
      <c r="D30" s="67" t="s">
        <v>28</v>
      </c>
      <c r="E30" s="1"/>
      <c r="F30" s="1"/>
      <c r="G30" s="1"/>
      <c r="H30" s="1"/>
      <c r="I30" s="1"/>
      <c r="J30" s="1"/>
      <c r="K30" s="1"/>
      <c r="L30" s="1"/>
      <c r="M30" s="10"/>
      <c r="N30" s="9"/>
      <c r="O30" s="11"/>
      <c r="P30" s="10"/>
      <c r="Q30" s="274"/>
      <c r="R30" s="274"/>
      <c r="AC30" s="1"/>
      <c r="AD30" s="1"/>
      <c r="AE30" s="1"/>
      <c r="AF30" s="1"/>
      <c r="AG30" s="1"/>
      <c r="AH30" s="1"/>
      <c r="AI30" s="1"/>
      <c r="AJ30" s="1"/>
      <c r="AK30" s="1"/>
      <c r="AL30" s="1"/>
      <c r="AM30" s="1"/>
      <c r="AN30" s="1"/>
      <c r="AO30" s="1"/>
      <c r="AP30" s="1"/>
      <c r="AQ30" s="1"/>
      <c r="AR30" s="1"/>
      <c r="AS30" s="1"/>
      <c r="AT30" s="1"/>
    </row>
    <row r="31" spans="1:46" ht="37.5" customHeight="1" x14ac:dyDescent="0.25">
      <c r="A31" s="277" t="s">
        <v>13</v>
      </c>
      <c r="B31" s="278"/>
      <c r="C31" s="54" t="s">
        <v>63</v>
      </c>
      <c r="D31" s="173" t="s">
        <v>144</v>
      </c>
      <c r="E31" s="265" t="s">
        <v>144</v>
      </c>
      <c r="F31" s="214" t="s">
        <v>110</v>
      </c>
      <c r="G31" s="173" t="s">
        <v>144</v>
      </c>
      <c r="H31" s="172" t="s">
        <v>144</v>
      </c>
      <c r="I31" s="185" t="s">
        <v>110</v>
      </c>
      <c r="J31" s="39"/>
      <c r="K31" s="75"/>
      <c r="L31" s="39"/>
      <c r="M31" s="141" t="s">
        <v>163</v>
      </c>
      <c r="N31" s="298" t="s">
        <v>164</v>
      </c>
      <c r="O31" s="170" t="s">
        <v>165</v>
      </c>
      <c r="P31" s="236" t="s">
        <v>166</v>
      </c>
      <c r="Q31" s="150"/>
      <c r="R31" s="150"/>
      <c r="AC31" s="1"/>
      <c r="AD31" s="1"/>
      <c r="AE31" s="1"/>
      <c r="AF31" s="1"/>
      <c r="AG31" s="1"/>
      <c r="AH31" s="1"/>
      <c r="AI31" s="1"/>
      <c r="AJ31" s="1"/>
      <c r="AK31" s="1"/>
      <c r="AL31" s="1"/>
      <c r="AM31" s="1"/>
      <c r="AN31" s="1"/>
      <c r="AO31" s="1"/>
      <c r="AP31" s="1"/>
      <c r="AQ31" s="1"/>
      <c r="AR31" s="1"/>
      <c r="AS31" s="1"/>
      <c r="AT31" s="1"/>
    </row>
    <row r="32" spans="1:46" ht="42" x14ac:dyDescent="0.25">
      <c r="A32" s="279"/>
      <c r="B32" s="278"/>
      <c r="C32" s="55" t="s">
        <v>61</v>
      </c>
      <c r="D32" s="173" t="s">
        <v>144</v>
      </c>
      <c r="E32" s="265" t="s">
        <v>144</v>
      </c>
      <c r="F32" s="214" t="s">
        <v>110</v>
      </c>
      <c r="G32" s="173" t="s">
        <v>144</v>
      </c>
      <c r="H32" s="172" t="s">
        <v>144</v>
      </c>
      <c r="I32" s="185" t="s">
        <v>110</v>
      </c>
      <c r="J32" s="33"/>
      <c r="K32" s="75"/>
      <c r="L32" s="33"/>
      <c r="M32" s="3" t="s">
        <v>110</v>
      </c>
      <c r="N32" s="299"/>
      <c r="O32" s="170" t="s">
        <v>183</v>
      </c>
      <c r="P32" s="236" t="s">
        <v>166</v>
      </c>
      <c r="Q32" s="274"/>
      <c r="R32" s="274"/>
      <c r="AC32" s="1"/>
      <c r="AD32" s="1"/>
      <c r="AE32" s="1"/>
      <c r="AF32" s="1"/>
      <c r="AG32" s="1"/>
      <c r="AH32" s="1"/>
      <c r="AI32" s="1"/>
      <c r="AJ32" s="1"/>
      <c r="AK32" s="1"/>
      <c r="AL32" s="1"/>
      <c r="AM32" s="1"/>
      <c r="AN32" s="1"/>
      <c r="AO32" s="1"/>
      <c r="AP32" s="1"/>
      <c r="AQ32" s="1"/>
      <c r="AR32" s="1"/>
      <c r="AS32" s="1"/>
      <c r="AT32" s="1"/>
    </row>
    <row r="33" spans="1:46" ht="45" x14ac:dyDescent="0.25">
      <c r="A33" s="279"/>
      <c r="B33" s="278"/>
      <c r="C33" s="54" t="s">
        <v>62</v>
      </c>
      <c r="D33" s="216" t="s">
        <v>144</v>
      </c>
      <c r="E33" s="216" t="s">
        <v>144</v>
      </c>
      <c r="F33" s="218" t="s">
        <v>110</v>
      </c>
      <c r="G33" s="216" t="s">
        <v>144</v>
      </c>
      <c r="H33" s="172" t="s">
        <v>144</v>
      </c>
      <c r="I33" s="185" t="s">
        <v>110</v>
      </c>
      <c r="J33" s="34"/>
      <c r="K33" s="76"/>
      <c r="L33" s="34"/>
      <c r="M33" s="3" t="s">
        <v>110</v>
      </c>
      <c r="N33" s="171" t="s">
        <v>167</v>
      </c>
      <c r="O33" s="170" t="s">
        <v>168</v>
      </c>
      <c r="P33" s="236" t="s">
        <v>21</v>
      </c>
      <c r="Q33" s="150"/>
      <c r="R33" s="150"/>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110"/>
      <c r="G34" s="110"/>
      <c r="H34" s="4"/>
      <c r="I34" s="7"/>
      <c r="J34" s="4"/>
      <c r="K34" s="7"/>
      <c r="L34" s="4"/>
      <c r="M34" s="5"/>
      <c r="N34" s="5"/>
      <c r="O34" s="6"/>
      <c r="P34" s="203"/>
      <c r="Q34" s="150"/>
      <c r="R34" s="150"/>
      <c r="AC34" s="1"/>
      <c r="AD34" s="1"/>
      <c r="AE34" s="1"/>
      <c r="AF34" s="1"/>
      <c r="AG34" s="1"/>
      <c r="AH34" s="1"/>
      <c r="AI34" s="1"/>
      <c r="AJ34" s="1"/>
      <c r="AK34" s="1"/>
      <c r="AL34" s="1"/>
      <c r="AM34" s="1"/>
      <c r="AN34" s="1"/>
      <c r="AO34" s="1"/>
      <c r="AP34" s="1"/>
      <c r="AQ34" s="1"/>
      <c r="AR34" s="1"/>
      <c r="AS34" s="1"/>
      <c r="AT34" s="1"/>
    </row>
    <row r="35" spans="1:46" ht="34.5" x14ac:dyDescent="0.25">
      <c r="A35" s="1"/>
      <c r="B35" s="1"/>
      <c r="C35" s="74" t="s">
        <v>65</v>
      </c>
      <c r="D35" s="67" t="s">
        <v>28</v>
      </c>
      <c r="E35" s="1"/>
      <c r="F35" s="111"/>
      <c r="G35" s="111"/>
      <c r="H35" s="1"/>
      <c r="I35" s="9"/>
      <c r="J35" s="1"/>
      <c r="L35" s="1"/>
      <c r="M35" s="10"/>
      <c r="N35" s="10"/>
      <c r="O35" s="11"/>
      <c r="P35" s="203"/>
      <c r="Q35" s="274"/>
      <c r="R35" s="274"/>
      <c r="AC35" s="1"/>
      <c r="AD35" s="1"/>
      <c r="AE35" s="1"/>
      <c r="AF35" s="1"/>
      <c r="AG35" s="1"/>
      <c r="AH35" s="1"/>
      <c r="AI35" s="1"/>
      <c r="AJ35" s="1"/>
      <c r="AK35" s="1"/>
      <c r="AL35" s="1"/>
      <c r="AM35" s="1"/>
      <c r="AN35" s="1"/>
      <c r="AO35" s="1"/>
      <c r="AP35" s="1"/>
      <c r="AQ35" s="1"/>
      <c r="AR35" s="1"/>
      <c r="AS35" s="1"/>
      <c r="AT35" s="1"/>
    </row>
    <row r="36" spans="1:46" ht="60" customHeight="1" x14ac:dyDescent="0.25">
      <c r="A36" s="270" t="s">
        <v>7</v>
      </c>
      <c r="B36" s="271"/>
      <c r="C36" s="178" t="s">
        <v>72</v>
      </c>
      <c r="D36" s="217" t="s">
        <v>141</v>
      </c>
      <c r="E36" s="172" t="s">
        <v>141</v>
      </c>
      <c r="F36" s="218" t="s">
        <v>110</v>
      </c>
      <c r="G36" s="217" t="s">
        <v>141</v>
      </c>
      <c r="H36" s="172" t="s">
        <v>141</v>
      </c>
      <c r="I36" s="188" t="s">
        <v>110</v>
      </c>
      <c r="J36" s="25"/>
      <c r="K36" s="75"/>
      <c r="L36" s="25"/>
      <c r="M36" s="141" t="s">
        <v>163</v>
      </c>
      <c r="N36" s="28" t="s">
        <v>110</v>
      </c>
      <c r="O36" s="300" t="s">
        <v>149</v>
      </c>
      <c r="P36" s="236" t="s">
        <v>170</v>
      </c>
      <c r="Q36" s="150"/>
      <c r="R36" s="150"/>
      <c r="AC36" s="1"/>
      <c r="AD36" s="1"/>
      <c r="AE36" s="1"/>
      <c r="AF36" s="1"/>
      <c r="AG36" s="1"/>
      <c r="AH36" s="1"/>
      <c r="AI36" s="1"/>
      <c r="AJ36" s="1"/>
      <c r="AK36" s="1"/>
      <c r="AL36" s="1"/>
      <c r="AM36" s="1"/>
      <c r="AN36" s="1"/>
      <c r="AO36" s="1"/>
      <c r="AP36" s="1"/>
      <c r="AQ36" s="1"/>
      <c r="AR36" s="1"/>
      <c r="AS36" s="1"/>
      <c r="AT36" s="1"/>
    </row>
    <row r="37" spans="1:46" ht="41.1" customHeight="1" x14ac:dyDescent="0.25">
      <c r="A37" s="270"/>
      <c r="B37" s="271"/>
      <c r="C37" s="178" t="s">
        <v>73</v>
      </c>
      <c r="D37" s="217" t="s">
        <v>141</v>
      </c>
      <c r="E37" s="172" t="s">
        <v>141</v>
      </c>
      <c r="F37" s="218" t="s">
        <v>110</v>
      </c>
      <c r="G37" s="217" t="s">
        <v>141</v>
      </c>
      <c r="H37" s="172" t="s">
        <v>141</v>
      </c>
      <c r="I37" s="187" t="s">
        <v>110</v>
      </c>
      <c r="J37" s="35"/>
      <c r="K37" s="75"/>
      <c r="L37" s="35"/>
      <c r="M37" s="141" t="s">
        <v>163</v>
      </c>
      <c r="N37" s="3" t="s">
        <v>110</v>
      </c>
      <c r="O37" s="301"/>
      <c r="P37" s="236" t="s">
        <v>170</v>
      </c>
      <c r="Q37" s="150"/>
      <c r="R37" s="150"/>
      <c r="AC37" s="1"/>
      <c r="AD37" s="1"/>
      <c r="AE37" s="1"/>
      <c r="AF37" s="1"/>
      <c r="AG37" s="1"/>
      <c r="AH37" s="1"/>
      <c r="AI37" s="1"/>
      <c r="AJ37" s="1"/>
      <c r="AK37" s="1"/>
      <c r="AL37" s="1"/>
      <c r="AM37" s="1"/>
      <c r="AN37" s="1"/>
      <c r="AO37" s="1"/>
      <c r="AP37" s="1"/>
      <c r="AQ37" s="1"/>
      <c r="AR37" s="1"/>
      <c r="AS37" s="1"/>
      <c r="AT37" s="1"/>
    </row>
    <row r="38" spans="1:46" ht="31.5" x14ac:dyDescent="0.25">
      <c r="A38" s="270"/>
      <c r="B38" s="271"/>
      <c r="C38" s="179" t="s">
        <v>71</v>
      </c>
      <c r="D38" s="217" t="s">
        <v>141</v>
      </c>
      <c r="E38" s="172" t="s">
        <v>141</v>
      </c>
      <c r="F38" s="218" t="s">
        <v>110</v>
      </c>
      <c r="G38" s="217" t="s">
        <v>141</v>
      </c>
      <c r="H38" s="172" t="s">
        <v>141</v>
      </c>
      <c r="I38" s="187" t="s">
        <v>110</v>
      </c>
      <c r="J38" s="26"/>
      <c r="K38" s="76"/>
      <c r="L38" s="26"/>
      <c r="M38" s="141" t="s">
        <v>163</v>
      </c>
      <c r="N38" s="3" t="s">
        <v>110</v>
      </c>
      <c r="O38" s="301"/>
      <c r="P38" s="236" t="s">
        <v>166</v>
      </c>
      <c r="Q38" s="150"/>
      <c r="R38" s="150"/>
      <c r="AC38" s="1"/>
      <c r="AD38" s="1"/>
      <c r="AE38" s="1"/>
      <c r="AF38" s="1"/>
      <c r="AG38" s="1"/>
      <c r="AH38" s="1"/>
      <c r="AI38" s="1"/>
      <c r="AJ38" s="1"/>
      <c r="AK38" s="1"/>
      <c r="AL38" s="1"/>
      <c r="AM38" s="1"/>
      <c r="AN38" s="1"/>
      <c r="AO38" s="1"/>
      <c r="AP38" s="1"/>
      <c r="AQ38" s="1"/>
      <c r="AR38" s="1"/>
      <c r="AS38" s="1"/>
      <c r="AT38" s="1"/>
    </row>
    <row r="39" spans="1:46" ht="64.150000000000006" customHeight="1" x14ac:dyDescent="0.25">
      <c r="A39" s="270"/>
      <c r="B39" s="271"/>
      <c r="C39" s="181" t="s">
        <v>70</v>
      </c>
      <c r="D39" s="217" t="s">
        <v>144</v>
      </c>
      <c r="E39" s="172" t="s">
        <v>144</v>
      </c>
      <c r="F39" s="218" t="s">
        <v>110</v>
      </c>
      <c r="G39" s="217" t="s">
        <v>144</v>
      </c>
      <c r="H39" s="172" t="s">
        <v>144</v>
      </c>
      <c r="I39" s="187" t="s">
        <v>110</v>
      </c>
      <c r="J39" s="26"/>
      <c r="K39" s="75"/>
      <c r="L39" s="26"/>
      <c r="M39" s="3" t="s">
        <v>163</v>
      </c>
      <c r="N39" s="141" t="s">
        <v>222</v>
      </c>
      <c r="O39" s="301"/>
      <c r="P39" s="236" t="s">
        <v>166</v>
      </c>
      <c r="Q39" s="150"/>
      <c r="R39" s="150"/>
      <c r="AC39" s="1"/>
      <c r="AD39" s="1"/>
      <c r="AE39" s="1"/>
      <c r="AF39" s="1"/>
      <c r="AG39" s="1"/>
      <c r="AH39" s="1"/>
      <c r="AI39" s="1"/>
      <c r="AJ39" s="1"/>
      <c r="AK39" s="1"/>
      <c r="AL39" s="1"/>
      <c r="AM39" s="1"/>
      <c r="AN39" s="1"/>
      <c r="AO39" s="1"/>
      <c r="AP39" s="1"/>
      <c r="AQ39" s="1"/>
      <c r="AR39" s="1"/>
      <c r="AS39" s="1"/>
      <c r="AT39" s="1"/>
    </row>
    <row r="40" spans="1:46" ht="39" customHeight="1" x14ac:dyDescent="0.25">
      <c r="A40" s="270"/>
      <c r="B40" s="271"/>
      <c r="C40" s="180" t="s">
        <v>69</v>
      </c>
      <c r="D40" s="217" t="s">
        <v>144</v>
      </c>
      <c r="E40" s="172" t="s">
        <v>144</v>
      </c>
      <c r="F40" s="218" t="s">
        <v>110</v>
      </c>
      <c r="G40" s="217" t="s">
        <v>144</v>
      </c>
      <c r="H40" s="172" t="s">
        <v>144</v>
      </c>
      <c r="I40" s="187" t="s">
        <v>110</v>
      </c>
      <c r="J40" s="27"/>
      <c r="K40" s="75"/>
      <c r="L40" s="27"/>
      <c r="M40" s="3" t="s">
        <v>163</v>
      </c>
      <c r="N40" s="141" t="s">
        <v>223</v>
      </c>
      <c r="O40" s="302"/>
      <c r="P40" s="236" t="s">
        <v>166</v>
      </c>
      <c r="Q40" s="150"/>
      <c r="R40" s="150"/>
      <c r="AC40" s="1"/>
      <c r="AD40" s="1"/>
      <c r="AE40" s="1"/>
      <c r="AF40" s="1"/>
      <c r="AG40" s="1"/>
      <c r="AH40" s="1"/>
      <c r="AI40" s="1"/>
      <c r="AJ40" s="1"/>
      <c r="AK40" s="1"/>
      <c r="AL40" s="1"/>
      <c r="AM40" s="1"/>
      <c r="AN40" s="1"/>
      <c r="AO40" s="1"/>
      <c r="AP40" s="1"/>
      <c r="AQ40" s="1"/>
      <c r="AR40" s="1"/>
      <c r="AS40" s="1"/>
      <c r="AT40" s="1"/>
    </row>
    <row r="41" spans="1:46" ht="33.75" x14ac:dyDescent="0.25">
      <c r="A41" s="202"/>
      <c r="B41" s="164"/>
      <c r="C41" s="78"/>
      <c r="D41" s="166"/>
      <c r="E41" s="166"/>
      <c r="F41" s="167"/>
      <c r="G41" s="167"/>
      <c r="H41" s="166"/>
      <c r="I41" s="167"/>
      <c r="J41" s="165"/>
      <c r="K41" s="154"/>
      <c r="L41" s="165"/>
      <c r="M41" s="168"/>
      <c r="N41" s="168"/>
      <c r="O41" s="169"/>
      <c r="P41" s="204"/>
      <c r="Q41" s="150"/>
      <c r="R41" s="150"/>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7" t="s">
        <v>41</v>
      </c>
      <c r="E42" s="8"/>
      <c r="F42" s="11"/>
      <c r="G42" s="11"/>
      <c r="H42" s="8"/>
      <c r="I42" s="6"/>
      <c r="J42" s="8"/>
      <c r="L42" s="8"/>
      <c r="M42" s="5"/>
      <c r="N42" s="5"/>
      <c r="O42" s="5"/>
      <c r="P42" s="203"/>
      <c r="Q42" s="150"/>
      <c r="R42" s="150"/>
      <c r="AC42" s="1"/>
      <c r="AD42" s="1"/>
      <c r="AE42" s="1"/>
      <c r="AF42" s="1"/>
      <c r="AG42" s="1"/>
      <c r="AH42" s="1"/>
      <c r="AI42" s="1"/>
      <c r="AJ42" s="1"/>
      <c r="AK42" s="1"/>
      <c r="AL42" s="1"/>
      <c r="AM42" s="1"/>
      <c r="AN42" s="1"/>
      <c r="AO42" s="1"/>
      <c r="AP42" s="1"/>
      <c r="AQ42" s="1"/>
      <c r="AR42" s="1"/>
      <c r="AS42" s="1"/>
      <c r="AT42" s="1"/>
    </row>
    <row r="43" spans="1:46" ht="45" x14ac:dyDescent="0.25">
      <c r="A43" s="270" t="s">
        <v>3</v>
      </c>
      <c r="B43" s="271"/>
      <c r="C43" s="58" t="s">
        <v>4</v>
      </c>
      <c r="D43" s="217" t="s">
        <v>141</v>
      </c>
      <c r="E43" s="217" t="s">
        <v>141</v>
      </c>
      <c r="F43" s="219" t="s">
        <v>110</v>
      </c>
      <c r="G43" s="217" t="s">
        <v>141</v>
      </c>
      <c r="H43" s="172" t="s">
        <v>141</v>
      </c>
      <c r="I43" s="185" t="s">
        <v>110</v>
      </c>
      <c r="J43" s="144"/>
      <c r="K43" s="145"/>
      <c r="L43" s="144"/>
      <c r="M43" s="3" t="s">
        <v>110</v>
      </c>
      <c r="N43" s="28" t="s">
        <v>110</v>
      </c>
      <c r="O43" s="195" t="s">
        <v>230</v>
      </c>
      <c r="P43" s="236" t="s">
        <v>24</v>
      </c>
      <c r="Q43"/>
      <c r="R43" s="150"/>
      <c r="AC43" s="1"/>
      <c r="AD43" s="1"/>
      <c r="AE43" s="1"/>
      <c r="AF43" s="1"/>
      <c r="AG43" s="1"/>
      <c r="AH43" s="1"/>
      <c r="AI43" s="1"/>
      <c r="AJ43" s="1"/>
      <c r="AK43" s="1"/>
      <c r="AL43" s="1"/>
      <c r="AM43" s="1"/>
      <c r="AN43" s="1"/>
      <c r="AO43" s="1"/>
      <c r="AP43" s="1"/>
      <c r="AQ43" s="1"/>
      <c r="AR43" s="1"/>
      <c r="AS43" s="1"/>
      <c r="AT43" s="1"/>
    </row>
    <row r="44" spans="1:46" ht="30" x14ac:dyDescent="0.25">
      <c r="A44" s="270"/>
      <c r="B44" s="271"/>
      <c r="C44" s="78" t="s">
        <v>10</v>
      </c>
      <c r="D44" s="217" t="s">
        <v>141</v>
      </c>
      <c r="E44" s="217" t="s">
        <v>141</v>
      </c>
      <c r="F44" s="219" t="s">
        <v>110</v>
      </c>
      <c r="G44" s="217" t="s">
        <v>141</v>
      </c>
      <c r="H44" s="172" t="s">
        <v>141</v>
      </c>
      <c r="I44" s="185" t="s">
        <v>110</v>
      </c>
      <c r="J44" s="144"/>
      <c r="K44" s="145"/>
      <c r="L44" s="144"/>
      <c r="M44" s="3" t="s">
        <v>110</v>
      </c>
      <c r="N44" s="28" t="s">
        <v>110</v>
      </c>
      <c r="O44" s="195" t="s">
        <v>231</v>
      </c>
      <c r="P44" s="236" t="s">
        <v>170</v>
      </c>
      <c r="Q44"/>
      <c r="R44" s="150"/>
      <c r="AC44" s="1"/>
      <c r="AD44" s="1"/>
      <c r="AE44" s="1"/>
      <c r="AF44" s="1"/>
      <c r="AG44" s="1"/>
      <c r="AH44" s="1"/>
      <c r="AI44" s="1"/>
      <c r="AJ44" s="1"/>
      <c r="AK44" s="1"/>
      <c r="AL44" s="1"/>
      <c r="AM44" s="1"/>
      <c r="AN44" s="1"/>
      <c r="AO44" s="1"/>
      <c r="AP44" s="1"/>
      <c r="AQ44" s="1"/>
      <c r="AR44" s="1"/>
      <c r="AS44" s="1"/>
      <c r="AT44" s="1"/>
    </row>
    <row r="45" spans="1:46" ht="31.5" x14ac:dyDescent="0.25">
      <c r="A45" s="270"/>
      <c r="B45" s="271"/>
      <c r="C45" s="58" t="str">
        <f>C61</f>
        <v>Others Quota</v>
      </c>
      <c r="D45" s="217" t="s">
        <v>110</v>
      </c>
      <c r="E45" s="217" t="s">
        <v>110</v>
      </c>
      <c r="F45" s="219" t="s">
        <v>110</v>
      </c>
      <c r="G45" s="217" t="s">
        <v>110</v>
      </c>
      <c r="H45" s="217" t="s">
        <v>110</v>
      </c>
      <c r="I45" s="186" t="s">
        <v>110</v>
      </c>
      <c r="J45" s="144"/>
      <c r="K45" s="146"/>
      <c r="L45" s="144"/>
      <c r="M45" s="3" t="s">
        <v>110</v>
      </c>
      <c r="N45" s="171" t="s">
        <v>110</v>
      </c>
      <c r="O45" s="195" t="s">
        <v>229</v>
      </c>
      <c r="P45" s="246" t="s">
        <v>135</v>
      </c>
      <c r="Q45" s="150"/>
      <c r="R45" s="150"/>
      <c r="AC45" s="1"/>
      <c r="AD45" s="1"/>
      <c r="AE45" s="1"/>
      <c r="AF45" s="1"/>
      <c r="AG45" s="1"/>
      <c r="AH45" s="1"/>
      <c r="AI45" s="1"/>
      <c r="AJ45" s="1"/>
      <c r="AK45" s="1"/>
      <c r="AL45" s="1"/>
      <c r="AM45" s="1"/>
      <c r="AN45" s="1"/>
      <c r="AO45" s="1"/>
      <c r="AP45" s="1"/>
      <c r="AQ45" s="1"/>
      <c r="AR45" s="1"/>
      <c r="AS45" s="1"/>
      <c r="AT45" s="1"/>
    </row>
    <row r="46" spans="1:46" ht="28.5" customHeight="1" x14ac:dyDescent="0.25">
      <c r="A46" s="270"/>
      <c r="B46" s="271"/>
      <c r="C46" s="241" t="s">
        <v>79</v>
      </c>
      <c r="D46" s="217" t="s">
        <v>144</v>
      </c>
      <c r="E46" s="217" t="s">
        <v>144</v>
      </c>
      <c r="F46" s="219" t="s">
        <v>110</v>
      </c>
      <c r="G46" s="217" t="s">
        <v>144</v>
      </c>
      <c r="H46" s="217" t="s">
        <v>144</v>
      </c>
      <c r="I46" s="186" t="s">
        <v>110</v>
      </c>
      <c r="J46" s="144"/>
      <c r="K46" s="146"/>
      <c r="L46" s="144"/>
      <c r="M46" s="3" t="s">
        <v>110</v>
      </c>
      <c r="N46" s="171" t="s">
        <v>257</v>
      </c>
      <c r="O46" s="194" t="s">
        <v>208</v>
      </c>
      <c r="P46" s="199" t="s">
        <v>135</v>
      </c>
      <c r="Q46" s="150"/>
      <c r="R46" s="150"/>
      <c r="AC46" s="1"/>
      <c r="AD46" s="1"/>
      <c r="AE46" s="1"/>
      <c r="AF46" s="1"/>
      <c r="AG46" s="1"/>
      <c r="AH46" s="1"/>
      <c r="AI46" s="1"/>
      <c r="AJ46" s="1"/>
      <c r="AK46" s="1"/>
      <c r="AL46" s="1"/>
      <c r="AM46" s="1"/>
      <c r="AN46" s="1"/>
      <c r="AO46" s="1"/>
      <c r="AP46" s="1"/>
      <c r="AQ46" s="1"/>
      <c r="AR46" s="1"/>
      <c r="AS46" s="1"/>
      <c r="AT46" s="1"/>
    </row>
    <row r="47" spans="1:46" ht="45" x14ac:dyDescent="0.25">
      <c r="A47" s="270"/>
      <c r="B47" s="271"/>
      <c r="C47" s="59" t="str">
        <f>C62</f>
        <v>Remove TAC</v>
      </c>
      <c r="D47" s="217" t="s">
        <v>144</v>
      </c>
      <c r="E47" s="217" t="s">
        <v>144</v>
      </c>
      <c r="F47" s="219" t="s">
        <v>110</v>
      </c>
      <c r="G47" s="217" t="s">
        <v>144</v>
      </c>
      <c r="H47" s="217" t="s">
        <v>144</v>
      </c>
      <c r="I47" s="186" t="s">
        <v>110</v>
      </c>
      <c r="J47" s="144"/>
      <c r="K47" s="145"/>
      <c r="L47" s="144"/>
      <c r="M47" s="3" t="s">
        <v>110</v>
      </c>
      <c r="N47" s="141" t="s">
        <v>232</v>
      </c>
      <c r="O47" s="195" t="s">
        <v>233</v>
      </c>
      <c r="P47" s="246" t="s">
        <v>135</v>
      </c>
      <c r="Q47" s="150"/>
      <c r="R47" s="150"/>
      <c r="AC47" s="1"/>
      <c r="AD47" s="1"/>
      <c r="AE47" s="1"/>
      <c r="AF47" s="1"/>
      <c r="AG47" s="1"/>
      <c r="AH47" s="1"/>
      <c r="AI47" s="1"/>
      <c r="AJ47" s="1"/>
      <c r="AK47" s="1"/>
      <c r="AL47" s="1"/>
      <c r="AM47" s="1"/>
      <c r="AN47" s="1"/>
      <c r="AO47" s="1"/>
      <c r="AP47" s="1"/>
      <c r="AQ47" s="1"/>
      <c r="AR47" s="1"/>
      <c r="AS47" s="1"/>
      <c r="AT47" s="1"/>
    </row>
    <row r="48" spans="1:46" ht="31.5" x14ac:dyDescent="0.25">
      <c r="A48" s="270"/>
      <c r="B48" s="271"/>
      <c r="C48" s="59" t="s">
        <v>184</v>
      </c>
      <c r="D48" s="217" t="s">
        <v>144</v>
      </c>
      <c r="E48" s="217" t="s">
        <v>144</v>
      </c>
      <c r="F48" s="219" t="s">
        <v>110</v>
      </c>
      <c r="G48" s="217" t="s">
        <v>144</v>
      </c>
      <c r="H48" s="217" t="s">
        <v>144</v>
      </c>
      <c r="I48" s="186" t="s">
        <v>110</v>
      </c>
      <c r="J48" s="144"/>
      <c r="K48" s="145"/>
      <c r="L48" s="144"/>
      <c r="M48" s="3" t="s">
        <v>110</v>
      </c>
      <c r="N48" s="141" t="s">
        <v>227</v>
      </c>
      <c r="O48" s="195" t="s">
        <v>228</v>
      </c>
      <c r="P48" s="236" t="s">
        <v>135</v>
      </c>
      <c r="Q48" s="150"/>
      <c r="R48" s="150"/>
      <c r="AC48" s="1"/>
      <c r="AD48" s="1"/>
      <c r="AE48" s="1"/>
      <c r="AF48" s="1"/>
      <c r="AG48" s="1"/>
      <c r="AH48" s="1"/>
      <c r="AI48" s="1"/>
      <c r="AJ48" s="1"/>
      <c r="AK48" s="1"/>
      <c r="AL48" s="1"/>
      <c r="AM48" s="1"/>
      <c r="AN48" s="1"/>
      <c r="AO48" s="1"/>
      <c r="AP48" s="1"/>
      <c r="AQ48" s="1"/>
      <c r="AR48" s="1"/>
      <c r="AS48" s="1"/>
      <c r="AT48" s="1"/>
    </row>
    <row r="49" spans="1:46" ht="31.5" x14ac:dyDescent="0.25">
      <c r="A49" s="270"/>
      <c r="B49" s="271"/>
      <c r="C49" s="58" t="s">
        <v>224</v>
      </c>
      <c r="D49" s="217" t="s">
        <v>144</v>
      </c>
      <c r="E49" s="217" t="s">
        <v>144</v>
      </c>
      <c r="F49" s="219" t="s">
        <v>110</v>
      </c>
      <c r="G49" s="217" t="s">
        <v>144</v>
      </c>
      <c r="H49" s="217" t="s">
        <v>144</v>
      </c>
      <c r="I49" s="186" t="s">
        <v>110</v>
      </c>
      <c r="J49" s="144"/>
      <c r="K49" s="145"/>
      <c r="L49" s="144"/>
      <c r="M49" s="3" t="s">
        <v>110</v>
      </c>
      <c r="N49" s="141" t="s">
        <v>225</v>
      </c>
      <c r="O49" s="195" t="s">
        <v>226</v>
      </c>
      <c r="P49" s="236" t="s">
        <v>135</v>
      </c>
      <c r="Q49" s="150"/>
      <c r="R49" s="150"/>
      <c r="AC49" s="1"/>
      <c r="AD49" s="1"/>
      <c r="AE49" s="1"/>
      <c r="AF49" s="1"/>
      <c r="AG49" s="1"/>
      <c r="AH49" s="1"/>
      <c r="AI49" s="1"/>
      <c r="AJ49" s="1"/>
      <c r="AK49" s="1"/>
      <c r="AL49" s="1"/>
      <c r="AM49" s="1"/>
      <c r="AN49" s="1"/>
      <c r="AO49" s="1"/>
      <c r="AP49" s="1"/>
      <c r="AQ49" s="1"/>
      <c r="AR49" s="1"/>
      <c r="AS49" s="1"/>
      <c r="AT49" s="1"/>
    </row>
    <row r="50" spans="1:46" ht="21" customHeight="1" x14ac:dyDescent="0.25">
      <c r="A50" s="1"/>
      <c r="B50" s="1"/>
      <c r="C50" s="1"/>
      <c r="D50" s="1"/>
      <c r="E50" s="1"/>
      <c r="F50" s="116"/>
      <c r="G50" s="116"/>
      <c r="H50" s="1"/>
      <c r="I50" s="6"/>
      <c r="J50" s="1"/>
      <c r="K50" s="6"/>
      <c r="L50" s="1"/>
      <c r="M50" s="5"/>
      <c r="N50" s="5"/>
      <c r="O50" s="5"/>
      <c r="P50" s="205"/>
      <c r="Q50" s="150"/>
      <c r="R50" s="150"/>
      <c r="AC50" s="1"/>
      <c r="AD50" s="1"/>
      <c r="AE50" s="1"/>
      <c r="AF50" s="1"/>
      <c r="AG50" s="1"/>
      <c r="AH50" s="1"/>
      <c r="AI50" s="1"/>
      <c r="AJ50" s="1"/>
      <c r="AK50" s="1"/>
      <c r="AL50" s="1"/>
      <c r="AM50" s="1"/>
      <c r="AN50" s="1"/>
      <c r="AO50" s="1"/>
      <c r="AP50" s="1"/>
      <c r="AQ50" s="1"/>
      <c r="AR50" s="1"/>
      <c r="AS50" s="1"/>
      <c r="AT50" s="1"/>
    </row>
    <row r="51" spans="1:46" ht="34.5" customHeight="1" x14ac:dyDescent="0.25">
      <c r="A51" s="1"/>
      <c r="B51" s="1"/>
      <c r="C51" s="74" t="s">
        <v>38</v>
      </c>
      <c r="D51" s="68" t="s">
        <v>40</v>
      </c>
      <c r="E51" s="36"/>
      <c r="F51" s="115"/>
      <c r="G51" s="115"/>
      <c r="H51" s="36"/>
      <c r="I51" s="7"/>
      <c r="J51" s="36"/>
      <c r="L51" s="36"/>
      <c r="M51" s="5"/>
      <c r="N51" s="5"/>
      <c r="O51" s="5"/>
      <c r="P51" s="205"/>
      <c r="Q51" s="150"/>
      <c r="R51" s="150"/>
      <c r="AC51" s="1"/>
      <c r="AD51" s="1"/>
      <c r="AE51" s="1"/>
      <c r="AF51" s="1"/>
      <c r="AG51" s="1"/>
      <c r="AH51" s="1"/>
      <c r="AI51" s="1"/>
      <c r="AJ51" s="1"/>
      <c r="AK51" s="1"/>
      <c r="AL51" s="1"/>
      <c r="AM51" s="1"/>
      <c r="AN51" s="1"/>
      <c r="AO51" s="1"/>
      <c r="AP51" s="1"/>
      <c r="AQ51" s="1"/>
      <c r="AR51" s="1"/>
      <c r="AS51" s="1"/>
      <c r="AT51" s="1"/>
    </row>
    <row r="52" spans="1:46" ht="45" x14ac:dyDescent="0.25">
      <c r="A52" s="270" t="s">
        <v>2</v>
      </c>
      <c r="B52" s="271"/>
      <c r="C52" s="56" t="s">
        <v>14</v>
      </c>
      <c r="D52" s="174" t="s">
        <v>134</v>
      </c>
      <c r="E52" s="174" t="s">
        <v>134</v>
      </c>
      <c r="F52" s="215" t="s">
        <v>110</v>
      </c>
      <c r="G52" s="174" t="s">
        <v>134</v>
      </c>
      <c r="H52" s="172" t="s">
        <v>134</v>
      </c>
      <c r="I52" s="185" t="s">
        <v>110</v>
      </c>
      <c r="J52" s="143"/>
      <c r="K52" s="145"/>
      <c r="L52" s="143"/>
      <c r="M52" s="3" t="s">
        <v>110</v>
      </c>
      <c r="N52" s="171" t="s">
        <v>161</v>
      </c>
      <c r="O52" s="195" t="s">
        <v>162</v>
      </c>
      <c r="P52" s="236" t="s">
        <v>24</v>
      </c>
      <c r="Q52" s="150"/>
      <c r="R52" s="150"/>
      <c r="AC52" s="1"/>
      <c r="AD52" s="1"/>
      <c r="AE52" s="1"/>
      <c r="AF52" s="1"/>
      <c r="AG52" s="1"/>
      <c r="AH52" s="1"/>
      <c r="AI52" s="1"/>
      <c r="AJ52" s="1"/>
      <c r="AK52" s="1"/>
      <c r="AL52" s="1"/>
      <c r="AM52" s="1"/>
      <c r="AN52" s="1"/>
      <c r="AO52" s="1"/>
      <c r="AP52" s="1"/>
      <c r="AQ52" s="1"/>
      <c r="AR52" s="1"/>
      <c r="AS52" s="1"/>
      <c r="AT52" s="1"/>
    </row>
    <row r="53" spans="1:46" s="1" customFormat="1" ht="30" x14ac:dyDescent="0.25">
      <c r="A53" s="270"/>
      <c r="B53" s="271"/>
      <c r="C53" s="62" t="s">
        <v>30</v>
      </c>
      <c r="D53" s="172" t="s">
        <v>137</v>
      </c>
      <c r="E53" s="172" t="s">
        <v>185</v>
      </c>
      <c r="F53" s="215" t="s">
        <v>110</v>
      </c>
      <c r="G53" s="172" t="s">
        <v>137</v>
      </c>
      <c r="H53" s="173" t="s">
        <v>137</v>
      </c>
      <c r="I53" s="185" t="s">
        <v>110</v>
      </c>
      <c r="J53" s="143"/>
      <c r="K53" s="146"/>
      <c r="L53" s="143"/>
      <c r="M53" s="3" t="s">
        <v>110</v>
      </c>
      <c r="N53" s="141" t="s">
        <v>234</v>
      </c>
      <c r="O53" s="243" t="s">
        <v>235</v>
      </c>
      <c r="P53" s="236" t="s">
        <v>24</v>
      </c>
      <c r="Q53" s="150"/>
      <c r="R53" s="150"/>
    </row>
    <row r="54" spans="1:46" s="1" customFormat="1" ht="21" x14ac:dyDescent="0.35">
      <c r="A54" s="270"/>
      <c r="B54" s="271"/>
      <c r="C54" s="176" t="s">
        <v>31</v>
      </c>
      <c r="D54" s="174" t="s">
        <v>110</v>
      </c>
      <c r="E54" s="174" t="s">
        <v>110</v>
      </c>
      <c r="F54" s="215" t="s">
        <v>110</v>
      </c>
      <c r="G54" s="174" t="s">
        <v>110</v>
      </c>
      <c r="H54" s="174" t="s">
        <v>110</v>
      </c>
      <c r="I54" s="185" t="s">
        <v>110</v>
      </c>
      <c r="J54" s="143"/>
      <c r="K54" s="177"/>
      <c r="L54" s="143"/>
      <c r="M54" s="3" t="s">
        <v>110</v>
      </c>
      <c r="N54" s="238" t="s">
        <v>110</v>
      </c>
      <c r="O54" s="245" t="s">
        <v>236</v>
      </c>
      <c r="P54" s="236" t="s">
        <v>24</v>
      </c>
      <c r="Q54" s="150"/>
      <c r="R54" s="150"/>
    </row>
    <row r="55" spans="1:46" s="1" customFormat="1" ht="78.75" customHeight="1" x14ac:dyDescent="0.35">
      <c r="A55" s="270"/>
      <c r="B55" s="271"/>
      <c r="C55" s="237" t="s">
        <v>186</v>
      </c>
      <c r="D55" s="174" t="s">
        <v>144</v>
      </c>
      <c r="E55" s="172" t="s">
        <v>144</v>
      </c>
      <c r="F55" s="215" t="s">
        <v>110</v>
      </c>
      <c r="G55" s="172" t="s">
        <v>144</v>
      </c>
      <c r="H55" s="174" t="s">
        <v>144</v>
      </c>
      <c r="I55" s="185" t="s">
        <v>110</v>
      </c>
      <c r="J55" s="39"/>
      <c r="K55" s="196"/>
      <c r="L55" s="39"/>
      <c r="M55" s="3" t="s">
        <v>110</v>
      </c>
      <c r="N55" s="141" t="s">
        <v>237</v>
      </c>
      <c r="O55" s="243" t="s">
        <v>238</v>
      </c>
      <c r="P55" s="246" t="s">
        <v>135</v>
      </c>
      <c r="Q55" s="150"/>
      <c r="R55" s="150"/>
    </row>
    <row r="56" spans="1:46" s="1" customFormat="1" ht="21" customHeight="1" x14ac:dyDescent="0.35">
      <c r="A56" s="270"/>
      <c r="B56" s="271"/>
      <c r="C56" s="175"/>
      <c r="D56" s="185"/>
      <c r="E56" s="185"/>
      <c r="F56" s="185"/>
      <c r="G56" s="185"/>
      <c r="H56" s="185"/>
      <c r="I56" s="185"/>
      <c r="J56" s="39"/>
      <c r="K56" s="196"/>
      <c r="L56" s="39"/>
      <c r="M56" s="197"/>
      <c r="N56" s="197"/>
      <c r="O56" s="148"/>
      <c r="P56" s="147"/>
      <c r="Q56" s="150"/>
      <c r="R56" s="150"/>
    </row>
    <row r="57" spans="1:46" ht="21.75" thickBot="1" x14ac:dyDescent="0.3">
      <c r="A57" s="1"/>
      <c r="B57" s="1"/>
      <c r="C57" s="4"/>
      <c r="D57" s="4"/>
      <c r="E57" s="4"/>
      <c r="F57" s="6"/>
      <c r="G57" s="15"/>
      <c r="H57" s="4"/>
      <c r="I57" s="6"/>
      <c r="J57" s="4"/>
      <c r="K57" s="15"/>
      <c r="L57" s="4"/>
      <c r="M57" s="5"/>
      <c r="N57" s="5"/>
      <c r="O57" s="15"/>
      <c r="Q57" s="150"/>
      <c r="R57" s="150"/>
      <c r="AC57" s="1"/>
      <c r="AD57" s="1"/>
      <c r="AE57" s="1"/>
      <c r="AF57" s="1"/>
      <c r="AG57" s="1"/>
      <c r="AH57" s="1"/>
      <c r="AI57" s="1"/>
      <c r="AJ57" s="1"/>
      <c r="AK57" s="1"/>
      <c r="AL57" s="1"/>
      <c r="AM57" s="1"/>
      <c r="AN57" s="1"/>
      <c r="AO57" s="1"/>
      <c r="AP57" s="1"/>
      <c r="AQ57" s="1"/>
      <c r="AR57" s="1"/>
      <c r="AS57" s="1"/>
      <c r="AT57" s="1"/>
    </row>
    <row r="58" spans="1:46" ht="195" customHeight="1" thickBot="1" x14ac:dyDescent="0.3">
      <c r="A58" s="268" t="s">
        <v>78</v>
      </c>
      <c r="B58" s="269"/>
      <c r="C58" s="269"/>
      <c r="D58" s="272" t="s">
        <v>251</v>
      </c>
      <c r="E58" s="269"/>
      <c r="F58" s="269"/>
      <c r="G58" s="269"/>
      <c r="H58" s="269"/>
      <c r="I58" s="273"/>
      <c r="J58" s="117"/>
      <c r="K58" s="105"/>
      <c r="L58" s="201"/>
      <c r="M58" s="31"/>
      <c r="N58" s="31"/>
      <c r="O58" s="31"/>
      <c r="P58" s="31"/>
      <c r="Q58" s="274"/>
      <c r="R58" s="274"/>
      <c r="AC58" s="1"/>
      <c r="AD58" s="1"/>
      <c r="AE58" s="1"/>
      <c r="AF58" s="1"/>
      <c r="AG58" s="1"/>
      <c r="AH58" s="1"/>
      <c r="AI58" s="1"/>
      <c r="AJ58" s="1"/>
      <c r="AK58" s="1"/>
      <c r="AL58" s="1"/>
      <c r="AM58" s="1"/>
      <c r="AN58" s="1"/>
      <c r="AO58" s="1"/>
      <c r="AP58" s="1"/>
      <c r="AQ58" s="1"/>
      <c r="AR58" s="1"/>
      <c r="AS58" s="1"/>
      <c r="AT58" s="1"/>
    </row>
    <row r="59" spans="1:46" ht="23.25" hidden="1" x14ac:dyDescent="0.35">
      <c r="A59" s="18"/>
      <c r="B59" s="19"/>
      <c r="C59" s="6"/>
      <c r="D59" s="6"/>
      <c r="E59" s="6"/>
      <c r="F59" s="5"/>
      <c r="G59" s="114"/>
      <c r="H59" s="6"/>
      <c r="I59" s="5"/>
      <c r="J59" s="6"/>
      <c r="K59" s="5"/>
      <c r="L59" s="6"/>
      <c r="M59" s="5"/>
      <c r="N59" s="5"/>
      <c r="O59" s="5"/>
      <c r="Q59" s="150"/>
      <c r="R59" s="150"/>
      <c r="AC59" s="1"/>
      <c r="AD59" s="1"/>
      <c r="AE59" s="1"/>
      <c r="AF59" s="1"/>
      <c r="AG59" s="1"/>
      <c r="AH59" s="1"/>
      <c r="AI59" s="1"/>
      <c r="AJ59" s="1"/>
      <c r="AK59" s="1"/>
      <c r="AL59" s="1"/>
      <c r="AM59" s="1"/>
      <c r="AN59" s="1"/>
      <c r="AO59" s="1"/>
      <c r="AP59" s="1"/>
      <c r="AQ59" s="1"/>
      <c r="AR59" s="1"/>
      <c r="AS59" s="1"/>
      <c r="AT59" s="1"/>
    </row>
    <row r="60" spans="1:46" ht="21" hidden="1" x14ac:dyDescent="0.25">
      <c r="A60" s="1"/>
      <c r="B60" s="1"/>
      <c r="C60" s="16"/>
      <c r="D60" s="69" t="s">
        <v>39</v>
      </c>
      <c r="E60" s="16"/>
      <c r="F60" s="7"/>
      <c r="G60" s="115"/>
      <c r="H60" s="16"/>
      <c r="I60" s="7"/>
      <c r="J60" s="16"/>
      <c r="L60" s="16"/>
      <c r="M60" s="5"/>
      <c r="N60" s="5"/>
      <c r="O60" s="16"/>
      <c r="Q60" s="150"/>
      <c r="R60" s="150"/>
      <c r="AC60" s="1"/>
      <c r="AD60" s="1"/>
      <c r="AE60" s="1"/>
      <c r="AF60" s="1"/>
      <c r="AG60" s="1"/>
      <c r="AH60" s="1"/>
      <c r="AI60" s="1"/>
      <c r="AJ60" s="1"/>
      <c r="AK60" s="1"/>
      <c r="AL60" s="1"/>
      <c r="AM60" s="1"/>
      <c r="AN60" s="1"/>
      <c r="AO60" s="1"/>
      <c r="AP60" s="1"/>
      <c r="AQ60" s="1"/>
      <c r="AR60" s="1"/>
      <c r="AS60" s="1"/>
      <c r="AT60" s="1"/>
    </row>
    <row r="61" spans="1:46" ht="21" hidden="1" customHeight="1" thickBot="1" x14ac:dyDescent="0.3">
      <c r="A61" s="266" t="s">
        <v>32</v>
      </c>
      <c r="B61" s="267"/>
      <c r="C61" s="41" t="s">
        <v>11</v>
      </c>
      <c r="D61" s="13" t="s">
        <v>55</v>
      </c>
      <c r="E61" s="13" t="s">
        <v>55</v>
      </c>
      <c r="F61" s="138" t="s">
        <v>55</v>
      </c>
      <c r="G61" s="42"/>
      <c r="H61" s="138" t="s">
        <v>55</v>
      </c>
      <c r="I61" s="44"/>
      <c r="J61" s="13"/>
      <c r="K61" s="75"/>
      <c r="L61" s="13"/>
      <c r="M61" s="14"/>
      <c r="N61" s="29"/>
      <c r="P61" s="66"/>
      <c r="Q61" s="150"/>
      <c r="R61" s="150"/>
      <c r="AC61" s="1"/>
      <c r="AD61" s="1"/>
      <c r="AE61" s="1"/>
      <c r="AF61" s="1"/>
      <c r="AG61" s="1"/>
      <c r="AH61" s="1"/>
      <c r="AI61" s="1"/>
      <c r="AJ61" s="1"/>
      <c r="AK61" s="1"/>
      <c r="AL61" s="1"/>
      <c r="AM61" s="1"/>
      <c r="AN61" s="1"/>
      <c r="AO61" s="1"/>
      <c r="AP61" s="1"/>
      <c r="AQ61" s="1"/>
      <c r="AR61" s="1"/>
      <c r="AS61" s="1"/>
      <c r="AT61" s="1"/>
    </row>
    <row r="62" spans="1:46" ht="21" hidden="1" customHeight="1" thickBot="1" x14ac:dyDescent="0.3">
      <c r="A62" s="266"/>
      <c r="B62" s="267"/>
      <c r="C62" s="58" t="s">
        <v>5</v>
      </c>
      <c r="D62" s="37"/>
      <c r="E62" s="37"/>
      <c r="F62" s="73"/>
      <c r="G62" s="43"/>
      <c r="H62" s="138"/>
      <c r="I62" s="112"/>
      <c r="J62" s="37"/>
      <c r="K62" s="76"/>
      <c r="L62" s="37"/>
      <c r="M62" s="20"/>
      <c r="N62" s="30"/>
      <c r="O62" s="2"/>
      <c r="P62" s="66"/>
      <c r="Q62" s="150"/>
      <c r="R62" s="150"/>
      <c r="AC62" s="1"/>
      <c r="AD62" s="1"/>
      <c r="AE62" s="1"/>
      <c r="AF62" s="1"/>
      <c r="AG62" s="1"/>
      <c r="AH62" s="1"/>
      <c r="AI62" s="1"/>
      <c r="AJ62" s="1"/>
      <c r="AK62" s="1"/>
      <c r="AL62" s="1"/>
      <c r="AM62" s="1"/>
      <c r="AN62" s="1"/>
      <c r="AO62" s="1"/>
      <c r="AP62" s="1"/>
      <c r="AQ62" s="1"/>
      <c r="AR62" s="1"/>
      <c r="AS62" s="1"/>
      <c r="AT62" s="1"/>
    </row>
    <row r="63" spans="1:46" ht="21" hidden="1" customHeight="1" x14ac:dyDescent="0.25">
      <c r="A63" s="266"/>
      <c r="B63" s="267"/>
      <c r="C63" s="58" t="s">
        <v>6</v>
      </c>
      <c r="D63" s="12"/>
      <c r="E63" s="12"/>
      <c r="F63" s="138"/>
      <c r="G63" s="42"/>
      <c r="H63" s="138"/>
      <c r="I63" s="113"/>
      <c r="J63" s="12"/>
      <c r="K63" s="75"/>
      <c r="L63" s="12"/>
      <c r="M63" s="14"/>
      <c r="N63" s="29"/>
      <c r="O63" s="17"/>
      <c r="P63" s="66"/>
      <c r="Q63" s="150"/>
      <c r="R63" s="150"/>
      <c r="AC63" s="1"/>
      <c r="AD63" s="1"/>
      <c r="AE63" s="1"/>
      <c r="AF63" s="1"/>
      <c r="AG63" s="1"/>
      <c r="AH63" s="1"/>
      <c r="AI63" s="1"/>
      <c r="AJ63" s="1"/>
      <c r="AK63" s="1"/>
      <c r="AL63" s="1"/>
      <c r="AM63" s="1"/>
      <c r="AN63" s="1"/>
      <c r="AO63" s="1"/>
      <c r="AP63" s="1"/>
      <c r="AQ63" s="1"/>
      <c r="AR63" s="1"/>
      <c r="AS63" s="1"/>
      <c r="AT63" s="1"/>
    </row>
    <row r="64" spans="1:46" ht="21" hidden="1" customHeight="1" x14ac:dyDescent="0.3">
      <c r="A64" s="266"/>
      <c r="B64" s="267"/>
      <c r="C64" s="41" t="s">
        <v>16</v>
      </c>
      <c r="D64" s="38"/>
      <c r="E64" s="38"/>
      <c r="F64" s="138"/>
      <c r="G64" s="43"/>
      <c r="H64" s="138"/>
      <c r="I64" s="44"/>
      <c r="J64" s="38"/>
      <c r="K64" s="75"/>
      <c r="L64" s="38"/>
      <c r="M64" s="14"/>
      <c r="N64" s="14"/>
      <c r="O64" s="149"/>
      <c r="P64" s="147"/>
      <c r="Q64" s="150"/>
      <c r="R64" s="150"/>
      <c r="AC64" s="1"/>
      <c r="AD64" s="1"/>
      <c r="AE64" s="1"/>
      <c r="AF64" s="1"/>
      <c r="AG64" s="1"/>
      <c r="AH64" s="1"/>
      <c r="AI64" s="1"/>
      <c r="AJ64" s="1"/>
      <c r="AK64" s="1"/>
      <c r="AL64" s="1"/>
      <c r="AM64" s="1"/>
      <c r="AN64" s="1"/>
      <c r="AO64" s="1"/>
      <c r="AP64" s="1"/>
      <c r="AQ64" s="1"/>
      <c r="AR64" s="1"/>
      <c r="AS64" s="1"/>
      <c r="AT64" s="1"/>
    </row>
    <row r="65" spans="1:46" ht="21" hidden="1" customHeight="1" x14ac:dyDescent="0.3">
      <c r="A65" s="266"/>
      <c r="B65" s="267"/>
      <c r="C65" s="60" t="s">
        <v>15</v>
      </c>
      <c r="D65" s="23"/>
      <c r="E65" s="23"/>
      <c r="F65" s="138"/>
      <c r="G65" s="42"/>
      <c r="H65" s="138"/>
      <c r="I65" s="44"/>
      <c r="J65" s="23"/>
      <c r="K65" s="75"/>
      <c r="L65" s="23"/>
      <c r="M65" s="14"/>
      <c r="N65" s="14"/>
      <c r="O65" s="149"/>
      <c r="P65" s="147"/>
      <c r="Q65" s="150"/>
      <c r="R65" s="150"/>
      <c r="AC65" s="1"/>
      <c r="AD65" s="1"/>
      <c r="AE65" s="1"/>
      <c r="AF65" s="1"/>
      <c r="AG65" s="1"/>
      <c r="AH65" s="1"/>
      <c r="AI65" s="1"/>
      <c r="AJ65" s="1"/>
      <c r="AK65" s="1"/>
      <c r="AL65" s="1"/>
      <c r="AM65" s="1"/>
      <c r="AN65" s="1"/>
      <c r="AO65" s="1"/>
      <c r="AP65" s="1"/>
      <c r="AQ65" s="1"/>
      <c r="AR65" s="1"/>
      <c r="AS65" s="1"/>
      <c r="AT65" s="1"/>
    </row>
    <row r="66" spans="1:46" ht="21" hidden="1" customHeight="1" x14ac:dyDescent="0.3">
      <c r="A66" s="266"/>
      <c r="B66" s="267"/>
      <c r="C66" s="57"/>
      <c r="D66" s="24"/>
      <c r="E66" s="24"/>
      <c r="F66" s="73"/>
      <c r="G66" s="42"/>
      <c r="H66" s="138"/>
      <c r="I66" s="44"/>
      <c r="J66" s="24"/>
      <c r="K66" s="76"/>
      <c r="L66" s="24"/>
      <c r="M66" s="14"/>
      <c r="N66" s="29"/>
      <c r="O66" s="149"/>
      <c r="P66" s="147"/>
      <c r="Q66" s="150"/>
      <c r="R66" s="150"/>
      <c r="AC66" s="1"/>
      <c r="AD66" s="1"/>
      <c r="AE66" s="1"/>
      <c r="AF66" s="1"/>
      <c r="AG66" s="1"/>
      <c r="AH66" s="1"/>
      <c r="AI66" s="1"/>
      <c r="AJ66" s="1"/>
      <c r="AK66" s="1"/>
      <c r="AL66" s="1"/>
      <c r="AM66" s="1"/>
      <c r="AN66" s="1"/>
      <c r="AO66" s="1"/>
      <c r="AP66" s="1"/>
      <c r="AQ66" s="1"/>
      <c r="AR66" s="1"/>
      <c r="AS66" s="1"/>
      <c r="AT66" s="1"/>
    </row>
    <row r="67" spans="1:46" ht="21.75" hidden="1" thickBot="1" x14ac:dyDescent="0.3">
      <c r="A67" s="21"/>
      <c r="B67" s="21"/>
      <c r="C67" s="22"/>
      <c r="D67" s="6"/>
      <c r="E67" s="6"/>
      <c r="F67" s="6"/>
      <c r="G67" s="22"/>
      <c r="H67" s="22"/>
      <c r="I67" s="22"/>
      <c r="J67" s="22"/>
      <c r="K67" s="22"/>
      <c r="L67" s="22"/>
      <c r="M67" s="15"/>
      <c r="N67" s="15"/>
      <c r="O67" s="142" t="s">
        <v>56</v>
      </c>
      <c r="Q67" s="150"/>
      <c r="R67" s="150"/>
      <c r="AC67" s="1"/>
      <c r="AD67" s="1"/>
      <c r="AE67" s="1"/>
      <c r="AF67" s="1"/>
      <c r="AG67" s="1"/>
      <c r="AH67" s="1"/>
      <c r="AI67" s="1"/>
      <c r="AJ67" s="1"/>
      <c r="AK67" s="1"/>
      <c r="AL67" s="1"/>
      <c r="AM67" s="1"/>
      <c r="AN67" s="1"/>
      <c r="AO67" s="1"/>
      <c r="AP67" s="1"/>
      <c r="AQ67" s="1"/>
      <c r="AR67" s="1"/>
      <c r="AS67" s="1"/>
      <c r="AT67" s="1"/>
    </row>
    <row r="68" spans="1:46" ht="60" hidden="1" customHeight="1" x14ac:dyDescent="0.35">
      <c r="A68" s="268" t="s">
        <v>29</v>
      </c>
      <c r="B68" s="269"/>
      <c r="C68" s="269"/>
      <c r="D68" s="117" t="s">
        <v>57</v>
      </c>
      <c r="E68" s="117"/>
      <c r="F68" s="105"/>
      <c r="G68" s="107"/>
      <c r="H68" s="201"/>
      <c r="I68" s="106"/>
      <c r="J68" s="117"/>
      <c r="K68" s="105"/>
      <c r="L68" s="201"/>
      <c r="M68" s="32"/>
      <c r="N68" s="31"/>
      <c r="O68" s="31"/>
      <c r="P68" s="31"/>
      <c r="Q68" s="150"/>
      <c r="R68" s="150"/>
      <c r="AC68" s="1"/>
      <c r="AD68" s="1"/>
      <c r="AE68" s="1"/>
      <c r="AF68" s="1"/>
      <c r="AG68" s="1"/>
      <c r="AH68" s="1"/>
      <c r="AI68" s="1"/>
      <c r="AJ68" s="1"/>
      <c r="AK68" s="1"/>
      <c r="AL68" s="1"/>
      <c r="AM68" s="1"/>
      <c r="AN68" s="1"/>
      <c r="AO68" s="1"/>
      <c r="AP68" s="1"/>
      <c r="AQ68" s="1"/>
      <c r="AR68" s="1"/>
      <c r="AS68" s="1"/>
      <c r="AT68" s="1"/>
    </row>
    <row r="69" spans="1:46" s="1" customFormat="1" x14ac:dyDescent="0.25">
      <c r="Q69" s="150"/>
      <c r="R69" s="150"/>
    </row>
    <row r="70" spans="1:46" s="1" customFormat="1" ht="23.25" x14ac:dyDescent="0.35">
      <c r="A70" s="206" t="s">
        <v>20</v>
      </c>
      <c r="B70" s="207"/>
    </row>
    <row r="71" spans="1:46" s="1" customFormat="1" ht="21" x14ac:dyDescent="0.35">
      <c r="A71" s="208"/>
      <c r="B71" s="207" t="s">
        <v>21</v>
      </c>
    </row>
    <row r="72" spans="1:46" s="1" customFormat="1" ht="21" x14ac:dyDescent="0.35">
      <c r="A72" s="208"/>
      <c r="B72" s="207" t="s">
        <v>22</v>
      </c>
    </row>
    <row r="73" spans="1:46" s="1" customFormat="1" ht="21" x14ac:dyDescent="0.35">
      <c r="A73" s="208"/>
      <c r="B73" s="207" t="s">
        <v>23</v>
      </c>
    </row>
    <row r="74" spans="1:46" s="1" customFormat="1" ht="21" x14ac:dyDescent="0.35">
      <c r="A74" s="208"/>
      <c r="B74" s="207" t="s">
        <v>24</v>
      </c>
    </row>
    <row r="75" spans="1:46" s="1" customFormat="1" ht="21" x14ac:dyDescent="0.35">
      <c r="A75" s="208"/>
      <c r="B75" s="207" t="s">
        <v>25</v>
      </c>
    </row>
    <row r="76" spans="1:46" s="1" customFormat="1" ht="21" x14ac:dyDescent="0.35">
      <c r="A76" s="208"/>
      <c r="B76" s="207" t="s">
        <v>26</v>
      </c>
    </row>
    <row r="77" spans="1:46" s="1" customFormat="1" ht="21" x14ac:dyDescent="0.35">
      <c r="A77" s="208"/>
      <c r="B77" s="207" t="s">
        <v>27</v>
      </c>
    </row>
    <row r="78" spans="1:46" s="1" customFormat="1" ht="21" x14ac:dyDescent="0.35">
      <c r="A78" s="208"/>
      <c r="B78" s="207" t="s">
        <v>24</v>
      </c>
    </row>
    <row r="79" spans="1:46" s="1" customFormat="1" ht="21" x14ac:dyDescent="0.35">
      <c r="A79" s="208"/>
      <c r="B79" s="207" t="s">
        <v>25</v>
      </c>
    </row>
    <row r="80" spans="1:46" s="1" customFormat="1" ht="21" x14ac:dyDescent="0.35">
      <c r="A80" s="208"/>
      <c r="B80" s="207" t="s">
        <v>26</v>
      </c>
    </row>
    <row r="81" spans="1:2" s="1" customFormat="1" ht="21" x14ac:dyDescent="0.35">
      <c r="A81" s="208"/>
      <c r="B81" s="207" t="s">
        <v>27</v>
      </c>
    </row>
    <row r="82" spans="1:2" s="1" customFormat="1" ht="21" x14ac:dyDescent="0.35">
      <c r="B82" s="72"/>
    </row>
  </sheetData>
  <mergeCells count="30">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 ref="Q58:R58"/>
    <mergeCell ref="A61:B66"/>
    <mergeCell ref="A29:B29"/>
    <mergeCell ref="Q30:R30"/>
    <mergeCell ref="A31:B33"/>
    <mergeCell ref="Q32:R32"/>
    <mergeCell ref="Q35:R35"/>
    <mergeCell ref="A36:B40"/>
    <mergeCell ref="N31:N32"/>
    <mergeCell ref="O36:O40"/>
    <mergeCell ref="A68:C68"/>
    <mergeCell ref="A43:B49"/>
    <mergeCell ref="A52:B56"/>
    <mergeCell ref="A58:C58"/>
    <mergeCell ref="D58:I58"/>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Definition Mitigation Actions</vt:lpstr>
      <vt:lpstr>Cod</vt:lpstr>
      <vt:lpstr>Plaice</vt:lpstr>
      <vt:lpstr>Sole VIId</vt:lpstr>
      <vt:lpstr>Sole VIIe</vt:lpstr>
      <vt:lpstr>Skates and Rays</vt:lpstr>
    </vt:vector>
  </TitlesOfParts>
  <Company>SWFPA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Park</dc:creator>
  <cp:lastModifiedBy>Hoare, Deirdre</cp:lastModifiedBy>
  <cp:lastPrinted>2017-06-21T13:51:36Z</cp:lastPrinted>
  <dcterms:created xsi:type="dcterms:W3CDTF">2017-04-13T13:08:28Z</dcterms:created>
  <dcterms:modified xsi:type="dcterms:W3CDTF">2018-02-23T14:45:20Z</dcterms:modified>
</cp:coreProperties>
</file>