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930A" lockStructure="1"/>
  <bookViews>
    <workbookView xWindow="-225" yWindow="6285" windowWidth="14595" windowHeight="6450" tabRatio="500"/>
  </bookViews>
  <sheets>
    <sheet name="Read me" sheetId="5" r:id="rId1"/>
    <sheet name="Definition Mitigation Actions" sheetId="6" r:id="rId2"/>
    <sheet name="Cod" sheetId="24" r:id="rId3"/>
    <sheet name="Haddock" sheetId="25" r:id="rId4"/>
    <sheet name="Plaice" sheetId="26" r:id="rId5"/>
    <sheet name="Sole" sheetId="28" r:id="rId6"/>
    <sheet name="Whiting" sheetId="29" r:id="rId7"/>
  </sheets>
  <calcPr calcId="145621"/>
</workbook>
</file>

<file path=xl/calcChain.xml><?xml version="1.0" encoding="utf-8"?>
<calcChain xmlns="http://schemas.openxmlformats.org/spreadsheetml/2006/main">
  <c r="F14" i="25" l="1"/>
  <c r="C5" i="24" l="1"/>
  <c r="C5" i="28" l="1"/>
  <c r="F19" i="29" l="1"/>
  <c r="H19" i="29"/>
  <c r="H18" i="29"/>
  <c r="E17" i="29"/>
  <c r="F17" i="29"/>
  <c r="H17" i="29"/>
  <c r="C5" i="29"/>
  <c r="I10" i="29" s="1"/>
  <c r="C5" i="26"/>
  <c r="C45" i="29"/>
  <c r="C44" i="29"/>
  <c r="C42" i="29"/>
  <c r="D17" i="29"/>
  <c r="L16" i="29"/>
  <c r="H16" i="29"/>
  <c r="F16" i="29"/>
  <c r="E16" i="29"/>
  <c r="L14" i="29"/>
  <c r="K14" i="29"/>
  <c r="J14" i="29"/>
  <c r="J16" i="29" s="1"/>
  <c r="I14" i="29"/>
  <c r="H14" i="29"/>
  <c r="G14" i="29"/>
  <c r="F14" i="29"/>
  <c r="F18" i="29" s="1"/>
  <c r="E14" i="29"/>
  <c r="E13" i="29" s="1"/>
  <c r="D14" i="29"/>
  <c r="D10" i="29"/>
  <c r="M9" i="29"/>
  <c r="L8" i="29"/>
  <c r="K8" i="29"/>
  <c r="K16" i="29" s="1"/>
  <c r="J8" i="29"/>
  <c r="I7" i="29"/>
  <c r="H7" i="29"/>
  <c r="G7" i="29"/>
  <c r="F7" i="29"/>
  <c r="E7" i="29"/>
  <c r="D7" i="29"/>
  <c r="C45" i="28"/>
  <c r="C44" i="28"/>
  <c r="C42" i="28"/>
  <c r="H17" i="28"/>
  <c r="F17" i="28"/>
  <c r="D17" i="28"/>
  <c r="H16" i="28"/>
  <c r="F16" i="28"/>
  <c r="D16" i="28"/>
  <c r="L14" i="28"/>
  <c r="K14" i="28"/>
  <c r="J14" i="28"/>
  <c r="I14" i="28"/>
  <c r="H14" i="28"/>
  <c r="H18" i="28" s="1"/>
  <c r="G14" i="28"/>
  <c r="F14" i="28"/>
  <c r="F19" i="28" s="1"/>
  <c r="E14" i="28"/>
  <c r="D14" i="28"/>
  <c r="D13" i="28" s="1"/>
  <c r="H10" i="28"/>
  <c r="K10" i="28" s="1"/>
  <c r="M9" i="28"/>
  <c r="L8" i="28"/>
  <c r="L16" i="28" s="1"/>
  <c r="K8" i="28"/>
  <c r="K16" i="28" s="1"/>
  <c r="J8" i="28"/>
  <c r="I7" i="28"/>
  <c r="H7" i="28"/>
  <c r="G7" i="28"/>
  <c r="F7" i="28"/>
  <c r="E7" i="28"/>
  <c r="D7" i="28"/>
  <c r="C45" i="26"/>
  <c r="C44" i="26"/>
  <c r="C42" i="26"/>
  <c r="H17" i="26"/>
  <c r="F17" i="26"/>
  <c r="E17" i="26"/>
  <c r="D17" i="26"/>
  <c r="K16" i="26"/>
  <c r="H16" i="26"/>
  <c r="F16" i="26"/>
  <c r="E16" i="26"/>
  <c r="D16" i="26"/>
  <c r="L14" i="26"/>
  <c r="K14" i="26"/>
  <c r="J14" i="26"/>
  <c r="I14" i="26"/>
  <c r="H14" i="26"/>
  <c r="H13" i="26" s="1"/>
  <c r="G14" i="26"/>
  <c r="F14" i="26"/>
  <c r="E14" i="26"/>
  <c r="D14" i="26"/>
  <c r="D13" i="26" s="1"/>
  <c r="M9" i="26"/>
  <c r="L8" i="26"/>
  <c r="L16" i="26" s="1"/>
  <c r="K8" i="26"/>
  <c r="J8" i="26"/>
  <c r="I7" i="26"/>
  <c r="H7" i="26"/>
  <c r="G7" i="26"/>
  <c r="F7" i="26"/>
  <c r="E7" i="26"/>
  <c r="D7" i="26"/>
  <c r="G10" i="26"/>
  <c r="M9" i="25"/>
  <c r="E19" i="25"/>
  <c r="H19" i="25"/>
  <c r="E18" i="25"/>
  <c r="H18" i="25"/>
  <c r="E17" i="25"/>
  <c r="F17" i="25"/>
  <c r="H17" i="25"/>
  <c r="E16" i="25"/>
  <c r="F16" i="25"/>
  <c r="H16" i="25"/>
  <c r="D19" i="25"/>
  <c r="D18" i="25"/>
  <c r="D17" i="25"/>
  <c r="D16" i="25"/>
  <c r="E13" i="25"/>
  <c r="H13" i="25"/>
  <c r="D13" i="25"/>
  <c r="D14" i="25"/>
  <c r="C5" i="25"/>
  <c r="C46" i="25"/>
  <c r="C44" i="25"/>
  <c r="C42" i="25"/>
  <c r="L14" i="25"/>
  <c r="K14" i="25"/>
  <c r="J14" i="25"/>
  <c r="I14" i="25"/>
  <c r="H14" i="25"/>
  <c r="G14" i="25"/>
  <c r="E14" i="25"/>
  <c r="L8" i="25"/>
  <c r="K8" i="25"/>
  <c r="J8" i="25"/>
  <c r="I7" i="25"/>
  <c r="H7" i="25"/>
  <c r="G7" i="25"/>
  <c r="F7" i="25"/>
  <c r="E7" i="25"/>
  <c r="D7" i="25"/>
  <c r="G19" i="24"/>
  <c r="G18" i="24"/>
  <c r="E17" i="24"/>
  <c r="F17" i="24"/>
  <c r="G17" i="24"/>
  <c r="H17" i="24"/>
  <c r="D17" i="24"/>
  <c r="D14" i="24"/>
  <c r="D19" i="24" s="1"/>
  <c r="F18" i="25" l="1"/>
  <c r="F13" i="25"/>
  <c r="D18" i="24"/>
  <c r="D13" i="24"/>
  <c r="F19" i="25"/>
  <c r="G21" i="26"/>
  <c r="H10" i="29"/>
  <c r="L10" i="29" s="1"/>
  <c r="H19" i="28"/>
  <c r="H13" i="28"/>
  <c r="D13" i="29"/>
  <c r="D21" i="29"/>
  <c r="H13" i="29"/>
  <c r="J16" i="28"/>
  <c r="G10" i="28"/>
  <c r="G21" i="28" s="1"/>
  <c r="D10" i="28"/>
  <c r="D21" i="28" s="1"/>
  <c r="C14" i="26"/>
  <c r="J16" i="26"/>
  <c r="H10" i="26"/>
  <c r="K10" i="26" s="1"/>
  <c r="D10" i="26"/>
  <c r="D21" i="26" s="1"/>
  <c r="E10" i="29"/>
  <c r="E21" i="29" s="1"/>
  <c r="C14" i="29"/>
  <c r="H20" i="29"/>
  <c r="F10" i="29"/>
  <c r="F21" i="29" s="1"/>
  <c r="J10" i="29"/>
  <c r="D19" i="29"/>
  <c r="G10" i="29"/>
  <c r="G21" i="29" s="1"/>
  <c r="F13" i="29"/>
  <c r="E18" i="29"/>
  <c r="E19" i="29"/>
  <c r="L10" i="28"/>
  <c r="F18" i="28"/>
  <c r="E10" i="28"/>
  <c r="E21" i="28" s="1"/>
  <c r="I10" i="28"/>
  <c r="C14" i="28"/>
  <c r="H20" i="28"/>
  <c r="F10" i="28"/>
  <c r="F21" i="28" s="1"/>
  <c r="J10" i="28"/>
  <c r="D18" i="28"/>
  <c r="D19" i="28"/>
  <c r="H21" i="28"/>
  <c r="F13" i="28"/>
  <c r="E10" i="26"/>
  <c r="E21" i="26" s="1"/>
  <c r="I10" i="26"/>
  <c r="F10" i="26"/>
  <c r="F21" i="26" s="1"/>
  <c r="D18" i="26"/>
  <c r="D19" i="26"/>
  <c r="F13" i="26"/>
  <c r="E18" i="26"/>
  <c r="E19" i="26"/>
  <c r="F18" i="26"/>
  <c r="F19" i="26"/>
  <c r="H18" i="26"/>
  <c r="H19" i="26"/>
  <c r="C14" i="25"/>
  <c r="D10" i="25"/>
  <c r="D21" i="25" s="1"/>
  <c r="F10" i="25"/>
  <c r="F21" i="25" s="1"/>
  <c r="J16" i="25"/>
  <c r="K16" i="25"/>
  <c r="L16" i="25"/>
  <c r="I10" i="25"/>
  <c r="H10" i="25"/>
  <c r="L10" i="25" s="1"/>
  <c r="G10" i="25"/>
  <c r="G21" i="25" s="1"/>
  <c r="K10" i="25"/>
  <c r="E10" i="25"/>
  <c r="E21" i="25" s="1"/>
  <c r="H21" i="29" l="1"/>
  <c r="K10" i="29"/>
  <c r="E20" i="29"/>
  <c r="D20" i="28"/>
  <c r="D20" i="26"/>
  <c r="J10" i="26"/>
  <c r="L10" i="26"/>
  <c r="H21" i="26"/>
  <c r="E20" i="26"/>
  <c r="H20" i="26"/>
  <c r="F20" i="29"/>
  <c r="F20" i="28"/>
  <c r="F20" i="26"/>
  <c r="D20" i="25"/>
  <c r="F20" i="25"/>
  <c r="J10" i="25"/>
  <c r="H21" i="25"/>
  <c r="H20" i="25"/>
  <c r="E20" i="25"/>
  <c r="D7" i="24" l="1"/>
  <c r="C45" i="24"/>
  <c r="C44" i="24"/>
  <c r="C42" i="24"/>
  <c r="K16" i="24"/>
  <c r="H16" i="24"/>
  <c r="G16" i="24"/>
  <c r="F16" i="24"/>
  <c r="E16" i="24"/>
  <c r="D16" i="24"/>
  <c r="L14" i="24"/>
  <c r="K14" i="24"/>
  <c r="J14" i="24"/>
  <c r="I14" i="24"/>
  <c r="H14" i="24"/>
  <c r="G14" i="24"/>
  <c r="F14" i="24"/>
  <c r="E14" i="24"/>
  <c r="M9" i="24"/>
  <c r="L8" i="24"/>
  <c r="K8" i="24"/>
  <c r="J8" i="24"/>
  <c r="I7" i="24"/>
  <c r="H7" i="24"/>
  <c r="H10" i="24" s="1"/>
  <c r="G7" i="24"/>
  <c r="F7" i="24"/>
  <c r="E7" i="24"/>
  <c r="D10" i="24"/>
  <c r="H19" i="24" l="1"/>
  <c r="H13" i="24"/>
  <c r="H18" i="24"/>
  <c r="F13" i="24"/>
  <c r="F18" i="24"/>
  <c r="F19" i="24"/>
  <c r="E19" i="24"/>
  <c r="E18" i="24"/>
  <c r="C14" i="24"/>
  <c r="D21" i="24"/>
  <c r="L16" i="24"/>
  <c r="J16" i="24"/>
  <c r="J10" i="24"/>
  <c r="K10" i="24"/>
  <c r="F10" i="24"/>
  <c r="F21" i="24" s="1"/>
  <c r="G10" i="24"/>
  <c r="G21" i="24" s="1"/>
  <c r="D20" i="24"/>
  <c r="H20" i="24"/>
  <c r="L10" i="24"/>
  <c r="E10" i="24"/>
  <c r="E21" i="24" s="1"/>
  <c r="I10" i="24"/>
  <c r="H21" i="24"/>
  <c r="F20" i="24" l="1"/>
  <c r="E20" i="24"/>
  <c r="G20" i="24"/>
</calcChain>
</file>

<file path=xl/comments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http://www.ices.dk/sites/pub/Publication%20Reports/Advice/2014/2014/cod-iris.pdf
Discard available from 2007 for most of the main fleets. Observed discard rates are highly variable between trips and gears, leading to concerns about the accuracy of the total raised estimates. Consequently, the raised discard estimates are highly variable between years.
catch 324 t (48% Nephrops trawls, 34% other trawls, 11% beam trawls, and 7% other gears). 
Discards = 118 t 
2015= 118 /324 = 36.4%
in 2016 table 5.3.6.6
discard rate = 224/385 = 58.18</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http://www.ices.dk/sites/pub/Publication%20Reports/Advice/2015/2015/had-iris.pdf
category 3 stocks 
Catch options:
The discarding rate (2012–2014 average) constitutes 55% of the total catch.
In 2016 47%
In 2017 it was benchmarked and is now a cat1 stock
Discard rate: 16.7%</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3.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http://www.ices.dk/sites/pub/Publication%20Reports/Advice/2015/2015/ple-iris.pdf
category 3 stocks 
Catch options:
Discarding rate (2012–2014 average) is 72% of total catch in weight.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4.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http://www.ices.dk/sites/pub/Publication%20Reports/Advice/2015/2015/sol-iris.pdf
Catch options:
Table 5.3.48.2
Total Catch (2015)= 97t
Discards (2015) = 7t
average discard rate = 7 / 97 = 7.22%
in 2016: 8%</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5.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http://www.ices.dk/sites/pub/Publication%20Reports/Advice/2015/2015/whg-iris.pdf
Catch options:
Table 5.3.64.4
Discarding is estimated to be 97% of the catch in weight (average 2012–2014).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sharedStrings.xml><?xml version="1.0" encoding="utf-8"?>
<sst xmlns="http://schemas.openxmlformats.org/spreadsheetml/2006/main" count="1378" uniqueCount="247">
  <si>
    <t>Belgium</t>
  </si>
  <si>
    <t>France</t>
  </si>
  <si>
    <t>Exemptions</t>
  </si>
  <si>
    <t>Quota</t>
  </si>
  <si>
    <t>Swapping</t>
  </si>
  <si>
    <t>Remove TAC</t>
  </si>
  <si>
    <t xml:space="preserve">Merge TAC regions </t>
  </si>
  <si>
    <t xml:space="preserve">Selectivity </t>
  </si>
  <si>
    <t>Ireland</t>
  </si>
  <si>
    <t xml:space="preserve">Spain </t>
  </si>
  <si>
    <t xml:space="preserve">Interspecies Flexibility </t>
  </si>
  <si>
    <t>Others Quota</t>
  </si>
  <si>
    <t xml:space="preserve">Member States  </t>
  </si>
  <si>
    <t xml:space="preserve">Avoidance </t>
  </si>
  <si>
    <t xml:space="preserve">High survival </t>
  </si>
  <si>
    <t xml:space="preserve">Ignore chokes caused by secondary species </t>
  </si>
  <si>
    <t>Postpone Fmsy target</t>
  </si>
  <si>
    <t>UK (Northern Ireland)</t>
  </si>
  <si>
    <t xml:space="preserve">UK (Scotland) </t>
  </si>
  <si>
    <t xml:space="preserve">The Netherlands </t>
  </si>
  <si>
    <t xml:space="preserve">* Responsibility for this action : </t>
  </si>
  <si>
    <t>Individual vessels</t>
  </si>
  <si>
    <t>Producer Organisation (PO)</t>
  </si>
  <si>
    <t>Member States: avoid chokes</t>
  </si>
  <si>
    <t>Regional Member States</t>
  </si>
  <si>
    <t>European Commission</t>
  </si>
  <si>
    <t>Council of Ministers</t>
  </si>
  <si>
    <t xml:space="preserve">Co-decision </t>
  </si>
  <si>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rFont val="Calibri"/>
        <family val="2"/>
        <scheme val="minor"/>
      </rPr>
      <t>, "?" if unknown</t>
    </r>
  </si>
  <si>
    <t>Estimated reduction of the choke problem after "Other" mitigation actions:</t>
  </si>
  <si>
    <r>
      <t xml:space="preserve">de minimis </t>
    </r>
    <r>
      <rPr>
        <b/>
        <sz val="16"/>
        <color theme="1"/>
        <rFont val="Calibri"/>
        <family val="2"/>
        <scheme val="minor"/>
      </rPr>
      <t>(based on single TAC)</t>
    </r>
  </si>
  <si>
    <r>
      <t>d</t>
    </r>
    <r>
      <rPr>
        <b/>
        <i/>
        <sz val="16"/>
        <color theme="1"/>
        <rFont val="Calibri"/>
        <family val="2"/>
        <scheme val="minor"/>
      </rPr>
      <t xml:space="preserve">e minimis </t>
    </r>
    <r>
      <rPr>
        <b/>
        <sz val="16"/>
        <color theme="1"/>
        <rFont val="Calibri"/>
        <family val="2"/>
        <scheme val="minor"/>
      </rPr>
      <t>(based on combined TACs)</t>
    </r>
  </si>
  <si>
    <r>
      <t xml:space="preserve">Other Possible Actions 
</t>
    </r>
    <r>
      <rPr>
        <b/>
        <sz val="14"/>
        <color theme="1"/>
        <rFont val="Calibri"/>
        <family val="2"/>
        <scheme val="minor"/>
      </rPr>
      <t>(Not before 2019)</t>
    </r>
  </si>
  <si>
    <t xml:space="preserve">UK </t>
  </si>
  <si>
    <t>UK (England-Wales)</t>
  </si>
  <si>
    <t xml:space="preserve">NWWAC Choke Mitigation Tool </t>
  </si>
  <si>
    <t>Mitigation actions:</t>
  </si>
  <si>
    <t xml:space="preserve">Reason for using the action </t>
  </si>
  <si>
    <t>Indicate how much relief exemptions will provide:</t>
  </si>
  <si>
    <r>
      <t xml:space="preserve">"Y" for yes, </t>
    </r>
    <r>
      <rPr>
        <sz val="16"/>
        <color rgb="FFFF0000"/>
        <rFont val="Calibri"/>
        <family val="2"/>
        <scheme val="minor"/>
      </rPr>
      <t>"N" for no</t>
    </r>
    <r>
      <rPr>
        <sz val="16"/>
        <rFont val="Calibri"/>
        <family val="2"/>
        <scheme val="minor"/>
      </rPr>
      <t>, "?" or "0" for 0-TAC</t>
    </r>
  </si>
  <si>
    <r>
      <rPr>
        <sz val="16"/>
        <color rgb="FF00B050"/>
        <rFont val="Calibri"/>
        <family val="2"/>
        <scheme val="minor"/>
      </rPr>
      <t xml:space="preserve"> "Y" for yes</t>
    </r>
    <r>
      <rPr>
        <sz val="16"/>
        <rFont val="Calibri"/>
        <family val="2"/>
        <scheme val="minor"/>
      </rPr>
      <t>,</t>
    </r>
    <r>
      <rPr>
        <sz val="16"/>
        <color rgb="FFFF0000"/>
        <rFont val="Calibri"/>
        <family val="2"/>
        <scheme val="minor"/>
      </rPr>
      <t xml:space="preserve"> "N" for no</t>
    </r>
    <r>
      <rPr>
        <sz val="16"/>
        <rFont val="Calibri"/>
        <family val="2"/>
        <scheme val="minor"/>
      </rPr>
      <t>, "?", "0" (0-TAC)  or  "Little" (Discard Rate &gt;&gt; DM)  or  "sufficient" (Discard Rate &lt; DM)</t>
    </r>
  </si>
  <si>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color theme="1"/>
        <rFont val="Calibri"/>
        <family val="2"/>
        <scheme val="minor"/>
      </rPr>
      <t xml:space="preserve">, "?", </t>
    </r>
    <r>
      <rPr>
        <sz val="16"/>
        <rFont val="Calibri"/>
        <family val="2"/>
        <scheme val="minor"/>
      </rPr>
      <t>"0" for 0-TAC, No "SBL" for stocks outside Safe Biological Limits</t>
    </r>
  </si>
  <si>
    <r>
      <rPr>
        <b/>
        <sz val="12"/>
        <color rgb="FFFF0000"/>
        <rFont val="Calibri"/>
        <family val="2"/>
        <scheme val="minor"/>
      </rPr>
      <t xml:space="preserve">Definitions of the mitigation actions </t>
    </r>
    <r>
      <rPr>
        <sz val="12"/>
        <color theme="1"/>
        <rFont val="Calibri"/>
        <family val="2"/>
        <scheme val="minor"/>
      </rPr>
      <t xml:space="preserve">
</t>
    </r>
  </si>
  <si>
    <t>Union TAC for 2015 (t)</t>
  </si>
  <si>
    <t>Initial quota share 2015 (%)</t>
  </si>
  <si>
    <t>baseline</t>
  </si>
  <si>
    <r>
      <t>Estimated Surplus/</t>
    </r>
    <r>
      <rPr>
        <b/>
        <sz val="18"/>
        <color rgb="FFFF0000"/>
        <rFont val="Calibri"/>
        <family val="2"/>
        <scheme val="minor"/>
      </rPr>
      <t>Deficit</t>
    </r>
    <r>
      <rPr>
        <b/>
        <sz val="18"/>
        <color theme="1"/>
        <rFont val="Calibri"/>
        <family val="2"/>
        <scheme val="minor"/>
      </rPr>
      <t xml:space="preserve"> by Member State </t>
    </r>
  </si>
  <si>
    <r>
      <t>Estimated Surplus/</t>
    </r>
    <r>
      <rPr>
        <b/>
        <sz val="18"/>
        <color rgb="FFFF0000"/>
        <rFont val="Calibri"/>
        <family val="2"/>
        <scheme val="minor"/>
      </rPr>
      <t>Deficit</t>
    </r>
    <r>
      <rPr>
        <b/>
        <sz val="18"/>
        <rFont val="Calibri"/>
        <family val="2"/>
        <scheme val="minor"/>
      </rPr>
      <t xml:space="preserve"> by Member State (t) </t>
    </r>
  </si>
  <si>
    <t>Choke Category 2 (Regional) or 3 (Biological)?</t>
  </si>
  <si>
    <t>Initial quota 2015 (t)</t>
  </si>
  <si>
    <t>Quota after swap (t)</t>
  </si>
  <si>
    <t>Quota 2015 + uplift 2015 (t)</t>
  </si>
  <si>
    <t>potential ammendments</t>
  </si>
  <si>
    <t>STECF data</t>
  </si>
  <si>
    <t xml:space="preserve">Total catch 2015 (t) </t>
  </si>
  <si>
    <t>effect swaps 2015</t>
  </si>
  <si>
    <t>Reported landings 2015 (t)</t>
  </si>
  <si>
    <t>Discard rates 2015 (%)</t>
  </si>
  <si>
    <t xml:space="preserve">Landing STECF / Initial quota </t>
  </si>
  <si>
    <t>Landing STECF / Quota after swap</t>
  </si>
  <si>
    <t xml:space="preserve">Catches STECF / Initial quota share </t>
  </si>
  <si>
    <t xml:space="preserve">Catches STECF / Quota after swap </t>
  </si>
  <si>
    <t>Reported discards 2015 (t)</t>
  </si>
  <si>
    <t>Y?</t>
  </si>
  <si>
    <t>Haddock is boom/bust fishery, assessment not in line with abundance on the ground</t>
  </si>
  <si>
    <t>200% increase in TAC?</t>
  </si>
  <si>
    <t>Would this action have an economic impact</t>
  </si>
  <si>
    <t xml:space="preserve">Reason for not using the action </t>
  </si>
  <si>
    <t>Responsibility*</t>
  </si>
  <si>
    <t>Real Time Closures (for juveniles and/or spawning aggregations)</t>
  </si>
  <si>
    <t>Voluntary avoidance actions</t>
  </si>
  <si>
    <t xml:space="preserve">Closed/Restriced Areas </t>
  </si>
  <si>
    <t xml:space="preserve">Enter avoidance measure beyond existing measures that may reduce the unwanted catch of a species </t>
  </si>
  <si>
    <t>Measures above regulatory requirements that may reduce the unwanted catch of a species</t>
  </si>
  <si>
    <t xml:space="preserve">Indicate: </t>
  </si>
  <si>
    <t>- Main sources of unwanted catches</t>
  </si>
  <si>
    <t>- Mainly target, by-catch fisheries or both</t>
  </si>
  <si>
    <t xml:space="preserve">                                       - Behavioural response</t>
  </si>
  <si>
    <t xml:space="preserve">                                        - Trawl modifications e.g. 
                                          cutaway trawls, raised footrope</t>
  </si>
  <si>
    <t>Species  Selectivity - Sorting devices</t>
  </si>
  <si>
    <t>Size selectivity  - Increasing codend mesh size</t>
  </si>
  <si>
    <t xml:space="preserve">                                - Escape panels</t>
  </si>
  <si>
    <r>
      <t xml:space="preserve">• The catches are compared with both the initial quota (as indicated in the Fishing Opportunity Regulation for 2015 (EU 2015/104) and the final quota which takes into account the actual swaps between Member States during the year as well as the inter-annual flexibilities (i.e. banking and borrowing). The latter data was provided by the EC. 
• The result of the calculation identifies the size of the quota surplus or deficit by Member State. 
• In the case of a quota deficit (i.e. catches are higher than the quota availability (post swaps)), the column is highlighted as follows:
          Yellow: insufficient quota to cover the catches
          Red: the relative stability share is zero to start with.
• Each potential choke situation is categorised according to the following definitions based on those developed at the MS workshop on ‘Access to Quota’ (14 -15 April 2016, Edinburgh): 
</t>
    </r>
    <r>
      <rPr>
        <i/>
        <sz val="12"/>
        <color theme="1"/>
        <rFont val="Calibri"/>
        <family val="2"/>
        <scheme val="minor"/>
      </rPr>
      <t xml:space="preserve">Category 1:  </t>
    </r>
    <r>
      <rPr>
        <sz val="12"/>
        <color theme="1"/>
        <rFont val="Calibri"/>
        <family val="2"/>
        <scheme val="minor"/>
      </rPr>
      <t xml:space="preserve">Sufficient quota is available at Member State level. 
The choke is due to the distribution of quota within the Member State, such that a region or fleet segment does not have enough quota. 
This situation may be resolved by the Member State itself
</t>
    </r>
    <r>
      <rPr>
        <i/>
        <sz val="12"/>
        <color theme="1"/>
        <rFont val="Calibri"/>
        <family val="2"/>
        <scheme val="minor"/>
      </rPr>
      <t xml:space="preserve">Category 2: </t>
    </r>
    <r>
      <rPr>
        <sz val="12"/>
        <color theme="1"/>
        <rFont val="Calibri"/>
        <family val="2"/>
        <scheme val="minor"/>
      </rPr>
      <t xml:space="preserve">Sufficient quota is available at EU level but insufficient quota exists at Member State level.
The choke is due to the distribution of quota between Member States and may be resolved between Member States in a regional context.
</t>
    </r>
    <r>
      <rPr>
        <i/>
        <sz val="12"/>
        <color theme="1"/>
        <rFont val="Calibri"/>
        <family val="2"/>
        <scheme val="minor"/>
      </rPr>
      <t xml:space="preserve">Category 3:  </t>
    </r>
    <r>
      <rPr>
        <sz val="12"/>
        <color theme="1"/>
        <rFont val="Calibri"/>
        <family val="2"/>
        <scheme val="minor"/>
      </rPr>
      <t>Insufficient quota exists at EU level. 
The choke is due to insufficient quota within the relevant sea basin to cover current catches or catches that cannot be otherwise reduced (e.g. by selectivity or avoidance), resulting in the total cessation of fishing of the flag vessels of a Member State or Member States.</t>
    </r>
  </si>
  <si>
    <r>
      <rPr>
        <b/>
        <sz val="12"/>
        <color theme="1"/>
        <rFont val="Calibri"/>
        <family val="2"/>
        <scheme val="minor"/>
      </rPr>
      <t>PART 3:</t>
    </r>
    <r>
      <rPr>
        <sz val="12"/>
        <color theme="1"/>
        <rFont val="Calibri"/>
        <family val="2"/>
        <scheme val="minor"/>
      </rPr>
      <t xml:space="preserve"> Solutions for choke problem
This part of the tool is meant to identify which mitigation tools are appropriate for each stock/fishery and how and to what extent the available tools can reduce the deficit between catch and quota. At the end of this section (Row 53), an estimatation is required of how much of the choke problem is left after implementation of the mitigation options.
Please indicate, by country, if the action would be useful ("Y", "N" or unknown "?").
Use “SBL” if the exemption is applicable if the stock is not within safe biological limits
Use “0” for 0-TAC stocks
</t>
    </r>
  </si>
  <si>
    <r>
      <rPr>
        <b/>
        <sz val="12"/>
        <color theme="1"/>
        <rFont val="Calibri"/>
        <family val="2"/>
        <scheme val="minor"/>
      </rPr>
      <t>Use the M to P columns for further clarification:</t>
    </r>
    <r>
      <rPr>
        <sz val="12"/>
        <color theme="1"/>
        <rFont val="Calibri"/>
        <family val="2"/>
        <scheme val="minor"/>
      </rPr>
      <t xml:space="preserve">
</t>
    </r>
    <r>
      <rPr>
        <b/>
        <sz val="12"/>
        <color theme="1"/>
        <rFont val="Calibri"/>
        <family val="2"/>
        <scheme val="minor"/>
      </rPr>
      <t xml:space="preserve">M: Economic impact </t>
    </r>
    <r>
      <rPr>
        <sz val="12"/>
        <color theme="1"/>
        <rFont val="Calibri"/>
        <family val="2"/>
        <scheme val="minor"/>
      </rPr>
      <t xml:space="preserve">
Please indicate whether the application of the mitigation action would have an economic consequences that may impede the effectiveness of the tool
</t>
    </r>
    <r>
      <rPr>
        <b/>
        <sz val="12"/>
        <color theme="1"/>
        <rFont val="Calibri"/>
        <family val="2"/>
        <scheme val="minor"/>
      </rPr>
      <t xml:space="preserve">N: Reason for using the action </t>
    </r>
    <r>
      <rPr>
        <sz val="12"/>
        <color theme="1"/>
        <rFont val="Calibri"/>
        <family val="2"/>
        <scheme val="minor"/>
      </rPr>
      <t xml:space="preserve">
Please specify why the mitigation action may be relevant and has the potential for successful implementation. 
</t>
    </r>
    <r>
      <rPr>
        <b/>
        <sz val="12"/>
        <color theme="1"/>
        <rFont val="Calibri"/>
        <family val="2"/>
        <scheme val="minor"/>
      </rPr>
      <t xml:space="preserve">O: Reason for not using the action </t>
    </r>
    <r>
      <rPr>
        <sz val="12"/>
        <color theme="1"/>
        <rFont val="Calibri"/>
        <family val="2"/>
        <scheme val="minor"/>
      </rPr>
      <t xml:space="preserve">
Please specify why the action may be not be relevant and as a result has little potential for successful implementation. This discription may include the potential "knock-on" effect of a tool on other stocks and between fisheries.
</t>
    </r>
    <r>
      <rPr>
        <b/>
        <sz val="12"/>
        <color theme="1"/>
        <rFont val="Calibri"/>
        <family val="2"/>
        <scheme val="minor"/>
      </rPr>
      <t>P: Responsibility</t>
    </r>
    <r>
      <rPr>
        <sz val="12"/>
        <color theme="1"/>
        <rFont val="Calibri"/>
        <family val="2"/>
        <scheme val="minor"/>
      </rPr>
      <t xml:space="preserve">
Please indicate who should be responsible for the implementation of a specific action for it to be successful. Options include: Vessel, Producer Organisation, Member State, Regional MS Group, EC, Council of Ministers, Co-decision by Council/EP.</t>
    </r>
  </si>
  <si>
    <r>
      <t xml:space="preserve">The Choke Mitigation Tool is designed to identify and quantify choke situations, in order to develop contingency plans before the 1st of January 2019 when the full landing obligation is implemented    
The tool was originally developed by the NWWAC Advice Drafting Group on the Landing Obligation and has been fine-tuned after the NWWAC and NWW Member States Celtic Seas Expert Group (20-21th June). This is the seventh version and should be considered as a final template.    
</t>
    </r>
    <r>
      <rPr>
        <b/>
        <sz val="12"/>
        <color rgb="FFFF0000"/>
        <rFont val="Calibri"/>
        <family val="2"/>
        <scheme val="minor"/>
      </rPr>
      <t xml:space="preserve">Notes to the user   </t>
    </r>
    <r>
      <rPr>
        <sz val="12"/>
        <color theme="1"/>
        <rFont val="Calibri"/>
        <family val="2"/>
        <scheme val="minor"/>
      </rPr>
      <t xml:space="preserve">
The tool consists of 3 parts:   
</t>
    </r>
    <r>
      <rPr>
        <b/>
        <sz val="12"/>
        <color theme="1"/>
        <rFont val="Calibri"/>
        <family val="2"/>
        <scheme val="minor"/>
      </rPr>
      <t>PART 1</t>
    </r>
    <r>
      <rPr>
        <sz val="12"/>
        <color theme="1"/>
        <rFont val="Calibri"/>
        <family val="2"/>
        <scheme val="minor"/>
      </rPr>
      <t xml:space="preserve">: Stock Identification  
• A separate worksheet is created for each individual stocks, which is managed by an EC TAC. The stock being described should be entered in first grey row of the worksheet (row 1).
</t>
    </r>
  </si>
  <si>
    <t>General conclusions:</t>
  </si>
  <si>
    <t>Bycatch quota</t>
  </si>
  <si>
    <t xml:space="preserve">        Area 7.a - Cod - All Gears </t>
  </si>
  <si>
    <t xml:space="preserve">        Area 7.a - Haddock  - All Gears </t>
  </si>
  <si>
    <r>
      <t>Union TAC + full uplift 55%</t>
    </r>
    <r>
      <rPr>
        <sz val="18"/>
        <rFont val="Calibri"/>
        <family val="2"/>
        <scheme val="minor"/>
      </rPr>
      <t xml:space="preserve"> </t>
    </r>
    <r>
      <rPr>
        <sz val="16"/>
        <rFont val="Calibri"/>
        <family val="2"/>
        <scheme val="minor"/>
      </rPr>
      <t>(ICES discard rate 2015)</t>
    </r>
  </si>
  <si>
    <t xml:space="preserve">        Area 7.a - Plaice  - All Gears </t>
  </si>
  <si>
    <r>
      <t>Union TAC + full uplift 72%</t>
    </r>
    <r>
      <rPr>
        <sz val="18"/>
        <rFont val="Calibri"/>
        <family val="2"/>
        <scheme val="minor"/>
      </rPr>
      <t xml:space="preserve"> </t>
    </r>
    <r>
      <rPr>
        <sz val="16"/>
        <rFont val="Calibri"/>
        <family val="2"/>
        <scheme val="minor"/>
      </rPr>
      <t>(ICES discard rate 2015)</t>
    </r>
  </si>
  <si>
    <r>
      <t>Union TAC + full uplift 7.22%</t>
    </r>
    <r>
      <rPr>
        <sz val="18"/>
        <rFont val="Calibri"/>
        <family val="2"/>
        <scheme val="minor"/>
      </rPr>
      <t xml:space="preserve"> </t>
    </r>
    <r>
      <rPr>
        <sz val="16"/>
        <rFont val="Calibri"/>
        <family val="2"/>
        <scheme val="minor"/>
      </rPr>
      <t>(ICES discard rate 2015)</t>
    </r>
  </si>
  <si>
    <t xml:space="preserve">        Area 7.a - Sole  - All Gears </t>
  </si>
  <si>
    <t xml:space="preserve">        Area 7.a - Whiting  - All Gears </t>
  </si>
  <si>
    <r>
      <t>Union TAC + full uplift 97%</t>
    </r>
    <r>
      <rPr>
        <sz val="18"/>
        <rFont val="Calibri"/>
        <family val="2"/>
        <scheme val="minor"/>
      </rPr>
      <t xml:space="preserve"> </t>
    </r>
    <r>
      <rPr>
        <sz val="16"/>
        <rFont val="Calibri"/>
        <family val="2"/>
        <scheme val="minor"/>
      </rPr>
      <t>(ICES discard rate 2015)</t>
    </r>
  </si>
  <si>
    <t>3% - Gillnets</t>
  </si>
  <si>
    <t>BYCATCH</t>
  </si>
  <si>
    <t>BOTH</t>
  </si>
  <si>
    <t>Final</t>
  </si>
  <si>
    <r>
      <rPr>
        <b/>
        <sz val="12"/>
        <color theme="1"/>
        <rFont val="Calibri"/>
        <family val="2"/>
        <scheme val="minor"/>
      </rPr>
      <t xml:space="preserve">D. Exemptions: </t>
    </r>
    <r>
      <rPr>
        <sz val="12"/>
        <color theme="1"/>
        <rFont val="Calibri"/>
        <family val="2"/>
        <scheme val="minor"/>
      </rPr>
      <t xml:space="preserve">
1. High survivability exemptions. These are a possible solution, providing scientific evidence can support the exemption. However, providing such evidence is challenging.
2. De minimis exemptions. These are relevant where discards are relatively low and scientific evidence indicates that further selectivity is very difficult to achieve or to avoid disproportionate costs of handling unwanted catches. In mixed fisheries it may be possible to combine de minimis across a number of species to increase flexibilty. 
3. Any additional options not covered above including alternative management measures.</t>
    </r>
    <r>
      <rPr>
        <b/>
        <sz val="12"/>
        <color theme="1"/>
        <rFont val="Calibri"/>
        <family val="2"/>
        <scheme val="minor"/>
      </rPr>
      <t/>
    </r>
  </si>
  <si>
    <r>
      <rPr>
        <b/>
        <sz val="12"/>
        <color theme="1"/>
        <rFont val="Calibri"/>
        <family val="2"/>
        <scheme val="minor"/>
      </rPr>
      <t>PART 2:</t>
    </r>
    <r>
      <rPr>
        <sz val="12"/>
        <color theme="1"/>
        <rFont val="Calibri"/>
        <family val="2"/>
        <scheme val="minor"/>
      </rPr>
      <t xml:space="preserve"> Quantifying the choke problem (based on 2015 data)
This part of the tool compares the level of catches (landings plus discards) with the available quota across the relevant Member States in order to provide an indication of the likely surplus or deficit between catches and quota availability.  
• The analysis is based on 2015 catch and landings data from the STECF database. At the time of completing this table, this was the most recent and complete catch data available (STECF database https://stecf.jrc.ec.europa.eu/dd/effort/graphs-annex)
• Please note that for some stocks the discard estimates are calculated based on STECF effort areas, which may differ from the TAC management areas, like plaice and sole in area 7.hjk. In these cases, ICES catch data has been used. 
• The quality of the calculations depends on the quality of the available discard data. 
• The assumption is made that the full TAC top-ups will be applied to the initial TAC. The TAC adjustment has been calculated using the methodology used in the previous two years by the Commission, using ICES discard rates (ICES advice 2016) </t>
    </r>
  </si>
  <si>
    <r>
      <t>• Row 22: Highlights the type of choke using the categorisation discribed above 
• Row</t>
    </r>
    <r>
      <rPr>
        <sz val="12"/>
        <rFont val="Calibri"/>
        <family val="2"/>
        <scheme val="minor"/>
      </rPr>
      <t xml:space="preserve"> 22: Indicates for each Member State whether this stock  is mainly caught as a target species, as a by-catch species, or both  
• Row 22-25: List the propo</t>
    </r>
    <r>
      <rPr>
        <sz val="12"/>
        <color theme="1"/>
        <rFont val="Calibri"/>
        <family val="2"/>
        <scheme val="minor"/>
      </rPr>
      <t>rtion of the species under consideration in the discards for the main fisheries of each Member State</t>
    </r>
  </si>
  <si>
    <t>96% Beam Trawls (BT2)</t>
  </si>
  <si>
    <t>4% Bottom Trawls (TR2)</t>
  </si>
  <si>
    <t>100% Bottom Trawls (TR1)</t>
  </si>
  <si>
    <t>63% Bottom trawls (TR2)</t>
  </si>
  <si>
    <t>21% Beam Trawls (BT2)</t>
  </si>
  <si>
    <t>14% Bottom Trawls (TR1)</t>
  </si>
  <si>
    <t>92% Bottom Trawls (TR2)</t>
  </si>
  <si>
    <t>5% Bottom Trawls (TR1)</t>
  </si>
  <si>
    <t>90% Beam Trawls (BT2)</t>
  </si>
  <si>
    <t>10% Bottom Trawls (TR2)</t>
  </si>
  <si>
    <t>50% Bottom Trawls (TR1)</t>
  </si>
  <si>
    <t>38% Bottom Trawls (TR2)</t>
  </si>
  <si>
    <t>11% Beam Trawls (BT2)</t>
  </si>
  <si>
    <t>54% Bottom Trawls (TR2)</t>
  </si>
  <si>
    <t>46% Bottom Trawls (TR1)</t>
  </si>
  <si>
    <t>94% Beam Trawls (BT2)</t>
  </si>
  <si>
    <t>6% Bottom Trawls (TR2)</t>
  </si>
  <si>
    <t>46% Beam Trawls (BT2)</t>
  </si>
  <si>
    <t>41% Bottom Trawls (TR1)</t>
  </si>
  <si>
    <t>9% Bottom Trawls (TR2)</t>
  </si>
  <si>
    <t>95% Bottom Trawls  (TR2)</t>
  </si>
  <si>
    <t>4% Bottom Trawls (TR1)</t>
  </si>
  <si>
    <t>87% Beam Trawls (BT2)</t>
  </si>
  <si>
    <t>12% Bottom Trawls (TR2)</t>
  </si>
  <si>
    <t>76% Beam Trawls (BT2)</t>
  </si>
  <si>
    <t>15% Bottom Trawls (TR2)</t>
  </si>
  <si>
    <t>9% Bottom Trawls  (TR1)</t>
  </si>
  <si>
    <t>94% Bottom Trawls (TR2)</t>
  </si>
  <si>
    <t>3% Bottom Trawls (TR1)</t>
  </si>
  <si>
    <t>3% Beam Trawls (BT2)</t>
  </si>
  <si>
    <t>100% Beam Trawls (BT2)</t>
  </si>
  <si>
    <t>86% Bottom Trawls (TR2)</t>
  </si>
  <si>
    <t>13% Bottom Trawls (TR1)</t>
  </si>
  <si>
    <t>1% Beam Trawls (BT2)</t>
  </si>
  <si>
    <t>98% Bottom Trawls (TR2)</t>
  </si>
  <si>
    <t>2% Bottom Trawls (TR1)</t>
  </si>
  <si>
    <t>Y</t>
  </si>
  <si>
    <t>NA</t>
  </si>
  <si>
    <t>Possible scope for increase in mesh size in TR1 fishery</t>
  </si>
  <si>
    <t>Mesh size would have to be increased significantly leading to loss of marketable catch of other species e.g. HAD/WHG</t>
  </si>
  <si>
    <t xml:space="preserve">Possible scope in TR1 and TR2 fisheries </t>
  </si>
  <si>
    <t>Losses of marketable catch of other species</t>
  </si>
  <si>
    <t>No known devices currently</t>
  </si>
  <si>
    <t>Yes</t>
  </si>
  <si>
    <t>Regional Member States, individual vessels</t>
  </si>
  <si>
    <t>No</t>
  </si>
  <si>
    <t>RTCs for spawning aggregations would be possible</t>
  </si>
  <si>
    <t>Difficult administratively</t>
  </si>
  <si>
    <t>SBL</t>
  </si>
  <si>
    <t>Limited survival based on available information</t>
  </si>
  <si>
    <t>Could work as in-year fix in bycatch-only fisheries</t>
  </si>
  <si>
    <t>Does not solve problem of lack of quota</t>
  </si>
  <si>
    <t>Provides some flexibility, e.g. COD/HAD/WHG</t>
  </si>
  <si>
    <t>Knock-on effects for other spp. Increasing the volume of TAC will result in a reduction in the catch opportunities available.</t>
  </si>
  <si>
    <t>ICES category 3 stock</t>
  </si>
  <si>
    <t>European Commission, Council of Ministers</t>
  </si>
  <si>
    <t>NWWAC advice in development. Last resort solution as no other measures seem to be able to resolve the problem.</t>
  </si>
  <si>
    <t>Carries a high risk to those species where the TAC would be removed. Dependant on implementation of alternative stocks management measures (see AC advice)</t>
  </si>
  <si>
    <t>Preliminary research from other areas show indication for low levels of survival</t>
  </si>
  <si>
    <t>-</t>
  </si>
  <si>
    <t>Discard rates are far in excess of de minimis volume available</t>
  </si>
  <si>
    <t>N</t>
  </si>
  <si>
    <t xml:space="preserve">Little </t>
  </si>
  <si>
    <t>?</t>
  </si>
  <si>
    <t>Sole fishing grounds are very well known, however widely dispersed</t>
  </si>
  <si>
    <t>Alternative to fishery being choked prematurely</t>
  </si>
  <si>
    <t xml:space="preserve">A significant negative impact in the BTT fisheries targetting sole and also in trawl fisheries where sole is a by-catch and increasing mesh size would lead to losses of marketable fish and other species. </t>
  </si>
  <si>
    <t>No known devices</t>
  </si>
  <si>
    <t>Flemish panel is used by the BE fleet to minimize catches of undersized sole as part of the DM exemption in the Celtic Sea</t>
  </si>
  <si>
    <t>Research limited to one fisheries and one gear type</t>
  </si>
  <si>
    <t xml:space="preserve">Given discard rates are quite low de minimis would alleviate some of the risk of choking. </t>
  </si>
  <si>
    <t>No scientific evidence</t>
  </si>
  <si>
    <t>Little</t>
  </si>
  <si>
    <t>Preliminarry studies shows potential for high survival exemption for plaice</t>
  </si>
  <si>
    <t xml:space="preserve"> Gear dependent and supporting evidence would be required</t>
  </si>
  <si>
    <t xml:space="preserve">Swapping already takes place.  If the full top-up is granted, the deficit of certain MS could be compensated by surplus of other MS. </t>
  </si>
  <si>
    <t>Possible scope in TR2 fisheries for Nephrops. Difficult to improve species selectivity in beam trawl fisheries and TR 1 fisheries</t>
  </si>
  <si>
    <t>Maybe possible</t>
  </si>
  <si>
    <t>Economic impacts maybe a limiting factor in the directed haddock fishery</t>
  </si>
  <si>
    <t>Gear already highly selective in Nephrops fishery</t>
  </si>
  <si>
    <t>Only recently dis-aggregated from Celtic Sea</t>
  </si>
  <si>
    <t>Inter area flexibility</t>
  </si>
  <si>
    <t>BE reliant on swaps</t>
  </si>
  <si>
    <t>Dependent on alternative measures being put in place</t>
  </si>
  <si>
    <t>Possible but may impact on other fisheries</t>
  </si>
  <si>
    <t>Possible congregation in hotspots occur, sharing data to identify such hotspot could help fishermen to avoid these species</t>
  </si>
  <si>
    <t>Uptake is limited due to the mixed fisheries</t>
  </si>
  <si>
    <t>Closures are already in place (e.g. Horse Shoe) to protect spawning aggregation, closure of other spawning areas might contribute further.</t>
  </si>
  <si>
    <t>May be difficult to put in place as cod are widely distributed in a relatively small management area</t>
  </si>
  <si>
    <t>Is an ICES category 1 stock, 2017 advice shows stock is within SBL. In 2015-2016 the SSB is not yet at msy target</t>
  </si>
  <si>
    <t>Widely dispersed in the sea basin so not possible to identify additional aggregations</t>
  </si>
  <si>
    <t>Alternative to fishery being choked prematurely. Wide variety of approaches have been trialled and may have application in specific fisheries</t>
  </si>
  <si>
    <t>No Member State has excess quota</t>
  </si>
  <si>
    <t>Complex in practice, transfer and trading agrangments need to be agreed</t>
  </si>
  <si>
    <t xml:space="preserve">Possible short-term fix in some fisheries, e.g. </t>
  </si>
  <si>
    <t>Target species</t>
  </si>
  <si>
    <t>Displacement into other areas may have knock-on economic impacts on a range of fleets</t>
  </si>
  <si>
    <t xml:space="preserve">Appropriate in Nephrops fisheries and mixed demersal fisheries where aggregations of juvenile whiting can be common. </t>
  </si>
  <si>
    <t xml:space="preserve">Enhance size selctivity, by adding LEDs on the panels </t>
  </si>
  <si>
    <t>Improving selectivity to reduce discards of whiting may result in losses of marketable whiting and also other species.</t>
  </si>
  <si>
    <t>Only FR has a very small amount of excess quota to swap</t>
  </si>
  <si>
    <t>Biological not appropriate</t>
  </si>
  <si>
    <t>None</t>
  </si>
  <si>
    <t>Not appropriate for plaice</t>
  </si>
  <si>
    <t>Widely dispersed, area 7.a has known spawning aggregation, but this is an important fishing ground. Closing this area would have a negative impact on many fisheries.</t>
  </si>
  <si>
    <t>Yes - costs for switching to pulse trawl</t>
  </si>
  <si>
    <t>Preliminary research show the pulse trawl changes the catchability for plaice</t>
  </si>
  <si>
    <t>Legal constraints to use the pulse trawl, has social and economic considerations</t>
  </si>
  <si>
    <t xml:space="preserve">A significant negative impact in the TR2 and BT2 fisheries given they are targetting sole, increasing mesh size would lead to losses of marketable fish and other species. </t>
  </si>
  <si>
    <t xml:space="preserve">May be possible to increase selectivity in the TR1 fishery. </t>
  </si>
  <si>
    <t>Plaice catches may potentially eliminated in the Nephrops fishery by using sorting grids or seperator trawls. The Flemish panel used in BTT fisheries to improve the selectivity for sole may also have benefits for plaice.</t>
  </si>
  <si>
    <t>Research suggests improvements are possible to reduce plaice catches in some fisheries</t>
  </si>
  <si>
    <t>A negative impact as there would be a loss of marketable fish and other species</t>
  </si>
  <si>
    <t xml:space="preserve">Target species </t>
  </si>
  <si>
    <t xml:space="preserve">Possible short-term fix in some fisheries e.g. </t>
  </si>
  <si>
    <t xml:space="preserve">Knock-on effects for other species and sole has a lower quota </t>
  </si>
  <si>
    <t>Provides some flexibility, particularly in BTT2 fisheries e.g. PLE/SOL</t>
  </si>
  <si>
    <t xml:space="preserve">Closing large areas of the Irish Sea would have a negative impact on many fisheries (displacement) </t>
  </si>
  <si>
    <t xml:space="preserve">Discarded fish does not consist of juvenile fish (ICES advice shows length distribution &gt;20cm). Adult sole is widely dispersed and only caught as by-catch. </t>
  </si>
  <si>
    <t>Stock not withing SBL</t>
  </si>
  <si>
    <t>Last resort solution as no other measures seem to be able to resolve the problem.</t>
  </si>
  <si>
    <t xml:space="preserve">Preliminary research in other areas shows high potential </t>
  </si>
  <si>
    <t xml:space="preserve">Knock-on effects for other species </t>
  </si>
  <si>
    <t>Stock abundance has increased and the scientific advcie for 2017 is for a large increase in the TAC. Therefore, the 2015 data may not present a true picture of the current likelihood of choking. Depending on the evolution of the stock the risk of cod choking multiple fisheries may increase or decrease. There may be scope to improve selectivity in Nephrops fishery and current avoidance measures could also be improved which would potentially reduce unwanted catches of cod. Quota measures provide limited potential to reduce the risk of choking. However, swapping will be important for certain fisheries (Isle of Man fisheries).</t>
  </si>
  <si>
    <t>Haddock is already subject to the LO in the Irish Sea and has not proved as yet to be a choke species. However, variable recruitement which is common for haddock stocks may create specific choke problems for IE and the UK in the future if this results in increased catches of undersized haddock. Possible to improve selectivity in certain fisheries. Avoidance measures may also be possible. Re-defining the management area or allowing flexibility between the Irish Sea and Celtic Sea may help some MS, but may impact on relative stability.</t>
  </si>
  <si>
    <t xml:space="preserve">Plaice is a low risk choke species except for BE who have a small quota and have been reliant on swaps traditionally. An exemption based on high survivability would alleviate any risk of plaice choking fisheries in the future if swaps were not available. </t>
  </si>
  <si>
    <t xml:space="preserve">The main areas of sole abundance are well defined in the Irish Sea and in addition restricted fishing access due to the presence of wind farms has also reduced fishing effort in areas where sole are abundance </t>
  </si>
  <si>
    <t xml:space="preserve">Fisheries has changed in the last 10 years, from a targetted to a by-catch fishery. The provision of zero catch advice with therefore corresponding very low TAC means potentially sole will become a high risk choke species in the future as even small catches have the potential to close multiple fisheries. Selectivity and avoidance measures may reduce this risk except in certain fisheries where avoidance of sole is very difficult e.g. Isle of Man queen scallop fishery. High survivability and possible de miminis may also help to avoid the risk of choking. </t>
  </si>
  <si>
    <t>Possible to improve size selectivity, but as the size of whiting in the Irish Sea is generally small this is more difficult then in other sea basins.</t>
  </si>
  <si>
    <t xml:space="preserve">There is overall room for improvement of selectivity particularly in fisheries where whiting is a by-catch but
options have to be investigated per métier </t>
  </si>
  <si>
    <t>In effect it is already managed on the basis of a bycatch quota</t>
  </si>
  <si>
    <t>May shift the choke problem to area 7 b-k</t>
  </si>
  <si>
    <t xml:space="preserve">Flexibility between 7.a and 7.b-k may be beneficial for some MS </t>
  </si>
  <si>
    <t>Species to combine with are not essily identifiable</t>
  </si>
  <si>
    <t xml:space="preserve">Under the Landing Obligation for trawls and seines </t>
  </si>
  <si>
    <t>Carries a high risk to those species where the TAC would be removed. Dependant on implementation of alternative management measures</t>
  </si>
  <si>
    <t>Due to the very high level of discarding and the mismatch between catch and TAC whiting has the potential to choke multiple fisheries (both targeting and catching whiting as a bycatch) with significant economic impacts across Member States. Majority of catches are of whiting well below MCRS and in the small mesh fisheries of e.g. sole, nephrops and queen scallops, which limit the ability to increase selectivity further in these fisheries. Removing the TAC may an option but would be dependent on alternative management measures put in place. Other quota mechanisms and exemptions would have limited benefit for this stock.</t>
  </si>
  <si>
    <t>Ongoing research</t>
  </si>
  <si>
    <r>
      <t>Union TAC + full uplift 36.4%</t>
    </r>
    <r>
      <rPr>
        <sz val="18"/>
        <rFont val="Calibri"/>
        <family val="2"/>
        <scheme val="minor"/>
      </rPr>
      <t xml:space="preserve"> </t>
    </r>
    <r>
      <rPr>
        <sz val="16"/>
        <rFont val="Calibri"/>
        <family val="2"/>
        <scheme val="minor"/>
      </rPr>
      <t>(ICES discard rate 2015)</t>
    </r>
  </si>
  <si>
    <t>A recent increase in the TAC may leave some scope for swapping</t>
  </si>
  <si>
    <t xml:space="preserve">Maybe possible to include catches from the southern Irish Sea into the Celtic Sea as ICES assess these catches are from the same stock. </t>
  </si>
  <si>
    <t>only applicable to IE, and may create problems for the UK. May impact relative stability or may move the problem to the Celtic Sea.</t>
  </si>
  <si>
    <r>
      <rPr>
        <b/>
        <sz val="12"/>
        <color theme="1"/>
        <rFont val="Calibri"/>
        <family val="2"/>
        <scheme val="minor"/>
      </rPr>
      <t xml:space="preserve">A. Avoidance actions: </t>
    </r>
    <r>
      <rPr>
        <sz val="12"/>
        <color theme="1"/>
        <rFont val="Calibri"/>
        <family val="2"/>
        <scheme val="minor"/>
      </rPr>
      <t xml:space="preserve">
• Closures of specific areas or depth ranges can be spatial, temporal (e.g. closure of spawning, nursery areas) or only restricted to certain gears. 
• Real-time closures to avoid certain hotspot areas of unwanted catch. 
• Real-time catch information shared among vessels to promote voluntary avoidance of certain 'hotspot' area would still be open for fishing and it would be the skipper's responsibility to decide whether it is advisable to fish in such an area.
</t>
    </r>
    <r>
      <rPr>
        <b/>
        <sz val="12"/>
        <color theme="1"/>
        <rFont val="Calibri"/>
        <family val="2"/>
        <scheme val="minor"/>
      </rPr>
      <t xml:space="preserve">B. Selectivity actions: 
</t>
    </r>
    <r>
      <rPr>
        <sz val="12"/>
        <color theme="1"/>
        <rFont val="Calibri"/>
        <family val="2"/>
        <scheme val="minor"/>
      </rPr>
      <t xml:space="preserve">Specific measures can be adopted by some fleets and there may be continuous scope for further improvements.
Selectivity devices are divided into two different categories: size and species selectivity measures. The former can be achieved by increasing the codend mesh size and/or installing escape panels. The latter refers to sorting devices, and trawl modifications. Knowledge of species specific behavioural responses can be used to increase gear selectivity for certain species, like the use of electric pulses or lights.  
</t>
    </r>
    <r>
      <rPr>
        <b/>
        <sz val="12"/>
        <color theme="1"/>
        <rFont val="Calibri"/>
        <family val="2"/>
        <scheme val="minor"/>
      </rPr>
      <t xml:space="preserve">C. Quota: 
</t>
    </r>
    <r>
      <rPr>
        <sz val="12"/>
        <color theme="1"/>
        <rFont val="Calibri"/>
        <family val="2"/>
        <scheme val="minor"/>
      </rPr>
      <t xml:space="preserve">TACs and quota setting measures that could contribute to the alleviation of choke situations:
1. Quota swaps and transfers. Swaps are already common practice between Member States, even without the landing obligation and these can play a role in dealing with choke situations, depending on the quota currency required to pay for the swaps and the incentives to make quota available. However, the analysis only shows that surplus quota is potentially available, it is up to the relevant MS to broker the deal. Some apparent surpluses could in fact be already used for swaps or other species and therefore wouldn't necessarily be available to reduce the risk for the identified species. 
2. Interspecies flexibility. This is possible if the non-target stock (which in this case would be a choke) is within safe biological limits (as defined in art 15 §8 and art 4 §18 of the Regulation (EU) 1380/2013).
3. Others Quota: Set a quota for “Other species”; Member States without quota could account for their unavoidable by-catch, as a percentage of the total TAC
4. By-catch Quota: Set a specific by-catch TAC as a percentage of the total TAC for targeted species
5. Remove TAC: Review the number and type of TACs, especially for mixed fisheries, (e.g. remove bycatch species from the TAC regime taking account that defining what constitutes a "bycatch" species is difficult as the species may be a bycatch for one Member State but a targeted fisheries for another).
6. Merge TAC regions.
</t>
    </r>
    <r>
      <rPr>
        <b/>
        <sz val="12"/>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</si>
</sst>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b/>
      <sz val="14"/>
      <color rgb="FF008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sz val="13"/>
      <color theme="1"/>
      <name val="Calibri"/>
      <family val="2"/>
      <scheme val="minor"/>
    </font>
    <font>
      <b/>
      <sz val="10"/>
      <color rgb="FFFF0000"/>
      <name val="Calibri"/>
      <family val="2"/>
      <scheme val="minor"/>
    </font>
    <font>
      <b/>
      <sz val="10"/>
      <color rgb="FF00B050"/>
      <name val="Calibri"/>
      <family val="2"/>
      <scheme val="minor"/>
    </font>
    <font>
      <sz val="16"/>
      <color rgb="FFFF0000"/>
      <name val="Calibri"/>
      <family val="2"/>
      <scheme val="minor"/>
    </font>
    <font>
      <i/>
      <sz val="13"/>
      <color rgb="FF0070C0"/>
      <name val="Calibri"/>
      <family val="2"/>
      <scheme val="minor"/>
    </font>
    <font>
      <sz val="11"/>
      <color rgb="FF0070C0"/>
      <name val="Calibri"/>
      <family val="2"/>
      <scheme val="minor"/>
    </font>
    <font>
      <b/>
      <sz val="18"/>
      <name val="Calibri"/>
      <family val="2"/>
      <scheme val="minor"/>
    </font>
    <font>
      <sz val="18"/>
      <color rgb="FFFF0000"/>
      <name val="Calibri"/>
      <family val="2"/>
      <scheme val="minor"/>
    </font>
    <font>
      <sz val="16"/>
      <color rgb="FF000000"/>
      <name val="Calibri"/>
      <family val="2"/>
      <scheme val="minor"/>
    </font>
    <font>
      <u/>
      <sz val="12"/>
      <color theme="10"/>
      <name val="Calibri"/>
      <family val="2"/>
      <scheme val="minor"/>
    </font>
    <font>
      <u/>
      <sz val="12"/>
      <color theme="11"/>
      <name val="Calibri"/>
      <family val="2"/>
      <scheme val="minor"/>
    </font>
    <font>
      <b/>
      <sz val="13"/>
      <name val="Calibri"/>
      <family val="2"/>
      <scheme val="minor"/>
    </font>
    <font>
      <sz val="18"/>
      <color theme="1"/>
      <name val="Calibri"/>
      <family val="2"/>
      <scheme val="minor"/>
    </font>
    <font>
      <b/>
      <sz val="16"/>
      <name val="Calibri"/>
      <family val="2"/>
      <scheme val="minor"/>
    </font>
    <font>
      <b/>
      <sz val="16"/>
      <color theme="1"/>
      <name val="Calibri"/>
      <family val="2"/>
      <scheme val="minor"/>
    </font>
    <font>
      <b/>
      <sz val="20"/>
      <name val="Calibri"/>
      <family val="2"/>
      <scheme val="minor"/>
    </font>
    <font>
      <sz val="18"/>
      <name val="Calibri"/>
      <family val="2"/>
      <scheme val="minor"/>
    </font>
    <font>
      <sz val="20"/>
      <name val="Calibri"/>
      <family val="2"/>
      <scheme val="minor"/>
    </font>
    <font>
      <b/>
      <sz val="20"/>
      <color theme="1"/>
      <name val="Calibri"/>
      <family val="2"/>
      <scheme val="minor"/>
    </font>
    <font>
      <i/>
      <sz val="16"/>
      <color rgb="FF0070C0"/>
      <name val="Calibri"/>
      <family val="2"/>
      <scheme val="minor"/>
    </font>
    <font>
      <b/>
      <sz val="26"/>
      <color theme="1"/>
      <name val="Calibri"/>
      <family val="2"/>
      <scheme val="minor"/>
    </font>
    <font>
      <b/>
      <sz val="36"/>
      <color theme="1"/>
      <name val="Calibri"/>
      <family val="2"/>
      <scheme val="minor"/>
    </font>
    <font>
      <b/>
      <i/>
      <sz val="16"/>
      <color theme="1"/>
      <name val="Calibri"/>
      <family val="2"/>
      <scheme val="minor"/>
    </font>
    <font>
      <b/>
      <sz val="13"/>
      <color rgb="FFFF0000"/>
      <name val="Calibri"/>
      <family val="2"/>
      <scheme val="minor"/>
    </font>
    <font>
      <sz val="9"/>
      <color indexed="81"/>
      <name val="Tahoma"/>
      <family val="2"/>
    </font>
    <font>
      <b/>
      <sz val="9"/>
      <color indexed="81"/>
      <name val="Tahoma"/>
      <family val="2"/>
    </font>
    <font>
      <b/>
      <sz val="18"/>
      <color rgb="FFFF0000"/>
      <name val="Calibri"/>
      <family val="2"/>
      <scheme val="minor"/>
    </font>
    <font>
      <sz val="16"/>
      <color theme="1"/>
      <name val="Calibri"/>
      <family val="2"/>
      <scheme val="minor"/>
    </font>
    <font>
      <sz val="16"/>
      <color rgb="FF00B050"/>
      <name val="Calibri"/>
      <family val="2"/>
      <scheme val="minor"/>
    </font>
    <font>
      <sz val="16"/>
      <name val="Calibri"/>
      <family val="2"/>
      <scheme val="minor"/>
    </font>
    <font>
      <sz val="14"/>
      <color indexed="81"/>
      <name val="Tahoma"/>
      <family val="2"/>
    </font>
    <font>
      <b/>
      <sz val="22"/>
      <color theme="1"/>
      <name val="Calibri"/>
      <family val="2"/>
      <scheme val="minor"/>
    </font>
    <font>
      <b/>
      <sz val="20"/>
      <color rgb="FFFF0000"/>
      <name val="Calibri"/>
      <family val="2"/>
      <scheme val="minor"/>
    </font>
    <font>
      <sz val="20"/>
      <color theme="1"/>
      <name val="Calibri"/>
      <family val="2"/>
      <scheme val="minor"/>
    </font>
    <font>
      <b/>
      <sz val="12"/>
      <color theme="1"/>
      <name val="Calibri"/>
      <family val="2"/>
      <scheme val="minor"/>
    </font>
    <font>
      <b/>
      <sz val="28"/>
      <color theme="1"/>
      <name val="Calibri"/>
      <family val="2"/>
      <scheme val="minor"/>
    </font>
    <font>
      <sz val="26"/>
      <color theme="1"/>
      <name val="Calibri"/>
      <family val="2"/>
      <scheme val="minor"/>
    </font>
    <font>
      <b/>
      <sz val="12"/>
      <color rgb="FFFF0000"/>
      <name val="Calibri"/>
      <family val="2"/>
      <scheme val="minor"/>
    </font>
    <font>
      <i/>
      <sz val="18"/>
      <color theme="1"/>
      <name val="Calibri"/>
      <family val="2"/>
      <scheme val="minor"/>
    </font>
    <font>
      <i/>
      <sz val="18"/>
      <name val="Calibri"/>
      <family val="2"/>
      <scheme val="minor"/>
    </font>
    <font>
      <i/>
      <sz val="12"/>
      <color theme="1"/>
      <name val="Calibri"/>
      <family val="2"/>
      <scheme val="minor"/>
    </font>
    <font>
      <i/>
      <sz val="20"/>
      <name val="Calibri"/>
      <family val="2"/>
      <scheme val="minor"/>
    </font>
    <font>
      <sz val="12"/>
      <color theme="0" tint="-0.34998626667073579"/>
      <name val="Calibri"/>
      <family val="2"/>
      <scheme val="minor"/>
    </font>
    <font>
      <sz val="12"/>
      <color theme="1"/>
      <name val="Calibri"/>
      <family val="2"/>
      <scheme val="minor"/>
    </font>
    <font>
      <sz val="14"/>
      <name val="Calibri"/>
      <family val="2"/>
      <scheme val="minor"/>
    </font>
    <font>
      <sz val="14"/>
      <color theme="1"/>
      <name val="Calibri"/>
      <family val="2"/>
      <scheme val="minor"/>
    </font>
    <font>
      <sz val="12"/>
      <name val="Calibri"/>
      <family val="2"/>
      <scheme val="minor"/>
    </font>
    <font>
      <b/>
      <sz val="24"/>
      <color theme="1"/>
      <name val="Calibri"/>
      <family val="2"/>
      <scheme val="minor"/>
    </font>
    <font>
      <sz val="20"/>
      <color indexed="81"/>
      <name val="Tahoma"/>
      <family val="2"/>
    </font>
    <font>
      <b/>
      <i/>
      <sz val="18"/>
      <color rgb="FFFF0000"/>
      <name val="Calibri"/>
      <family val="2"/>
      <scheme val="minor"/>
    </font>
    <font>
      <b/>
      <sz val="24"/>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4FDBB"/>
        <bgColor indexed="64"/>
      </patternFill>
    </fill>
    <fill>
      <patternFill patternType="solid">
        <fgColor theme="4" tint="0.79998168889431442"/>
        <bgColor indexed="64"/>
      </patternFill>
    </fill>
  </fills>
  <borders count="33">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top style="thin">
        <color auto="1"/>
      </top>
      <bottom/>
      <diagonal/>
    </border>
    <border>
      <left style="thin">
        <color auto="1"/>
      </left>
      <right style="thin">
        <color auto="1"/>
      </right>
      <top/>
      <bottom style="medium">
        <color indexed="64"/>
      </bottom>
      <diagonal/>
    </border>
    <border>
      <left style="medium">
        <color auto="1"/>
      </left>
      <right/>
      <top style="thin">
        <color auto="1"/>
      </top>
      <bottom/>
      <diagonal/>
    </border>
    <border>
      <left style="thin">
        <color auto="1"/>
      </left>
      <right style="thin">
        <color auto="1"/>
      </right>
      <top style="medium">
        <color indexed="64"/>
      </top>
      <bottom/>
      <diagonal/>
    </border>
    <border>
      <left style="medium">
        <color auto="1"/>
      </left>
      <right/>
      <top/>
      <bottom/>
      <diagonal/>
    </border>
    <border>
      <left/>
      <right style="thin">
        <color auto="1"/>
      </right>
      <top style="thin">
        <color auto="1"/>
      </top>
      <bottom style="medium">
        <color indexed="64"/>
      </bottom>
      <diagonal/>
    </border>
    <border>
      <left style="thin">
        <color auto="1"/>
      </left>
      <right style="thin">
        <color auto="1"/>
      </right>
      <top/>
      <bottom/>
      <diagonal/>
    </border>
  </borders>
  <cellStyleXfs count="22">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5" fillId="0" borderId="0"/>
    <xf numFmtId="9" fontId="56" fillId="0" borderId="0" applyFont="0" applyFill="0" applyBorder="0" applyAlignment="0" applyProtection="0"/>
    <xf numFmtId="0" fontId="4" fillId="0" borderId="0"/>
  </cellStyleXfs>
  <cellXfs count="289">
    <xf numFmtId="0" fontId="0" fillId="0" borderId="0" xfId="0"/>
    <xf numFmtId="0" fontId="0" fillId="4" borderId="0" xfId="0" applyFill="1"/>
    <xf numFmtId="0" fontId="0" fillId="0" borderId="8" xfId="0" applyBorder="1" applyAlignment="1">
      <alignment vertical="center"/>
    </xf>
    <xf numFmtId="0" fontId="11" fillId="3" borderId="8" xfId="0" applyFont="1" applyFill="1" applyBorder="1" applyAlignment="1">
      <alignment horizontal="center" vertical="center"/>
    </xf>
    <xf numFmtId="0" fontId="13" fillId="4" borderId="0" xfId="0" applyFont="1" applyFill="1" applyBorder="1" applyAlignment="1">
      <alignment vertical="center"/>
    </xf>
    <xf numFmtId="0" fontId="8" fillId="4" borderId="0" xfId="0" applyFont="1" applyFill="1" applyBorder="1" applyAlignment="1">
      <alignment horizontal="center" vertical="center"/>
    </xf>
    <xf numFmtId="0" fontId="0" fillId="4" borderId="0" xfId="0" applyFill="1" applyBorder="1" applyAlignment="1">
      <alignment vertical="center"/>
    </xf>
    <xf numFmtId="0" fontId="14" fillId="4" borderId="0" xfId="0" applyFont="1" applyFill="1" applyBorder="1" applyAlignment="1">
      <alignment horizontal="center" vertical="center"/>
    </xf>
    <xf numFmtId="0" fontId="13" fillId="4" borderId="0" xfId="0" applyFont="1" applyFill="1" applyAlignment="1">
      <alignment vertical="center"/>
    </xf>
    <xf numFmtId="0" fontId="15"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0" fillId="4" borderId="6" xfId="0" applyFill="1" applyBorder="1" applyAlignment="1">
      <alignment vertical="center"/>
    </xf>
    <xf numFmtId="0" fontId="13" fillId="4" borderId="10" xfId="0" applyFont="1" applyFill="1" applyBorder="1" applyAlignment="1">
      <alignment vertical="center"/>
    </xf>
    <xf numFmtId="0" fontId="13" fillId="4" borderId="8" xfId="0" applyFont="1" applyFill="1" applyBorder="1" applyAlignment="1">
      <alignment vertical="center"/>
    </xf>
    <xf numFmtId="0" fontId="0" fillId="3" borderId="8" xfId="0" applyFill="1" applyBorder="1" applyAlignment="1">
      <alignment horizontal="center" vertical="center"/>
    </xf>
    <xf numFmtId="0" fontId="16" fillId="4" borderId="0" xfId="0" applyFont="1" applyFill="1" applyBorder="1" applyAlignment="1">
      <alignment horizontal="center" vertical="center"/>
    </xf>
    <xf numFmtId="0" fontId="0" fillId="4" borderId="0" xfId="0" applyFill="1" applyAlignment="1">
      <alignment vertical="center"/>
    </xf>
    <xf numFmtId="0" fontId="18" fillId="0" borderId="8" xfId="0" applyFont="1" applyBorder="1" applyAlignment="1">
      <alignment vertical="center" wrapText="1"/>
    </xf>
    <xf numFmtId="0" fontId="19" fillId="4" borderId="0" xfId="0" applyFont="1" applyFill="1" applyBorder="1"/>
    <xf numFmtId="0" fontId="20" fillId="4" borderId="0" xfId="0" applyFont="1" applyFill="1" applyBorder="1"/>
    <xf numFmtId="0" fontId="11" fillId="3" borderId="7" xfId="0" applyFont="1" applyFill="1" applyBorder="1" applyAlignment="1">
      <alignment horizontal="center" vertical="center"/>
    </xf>
    <xf numFmtId="0" fontId="0" fillId="4" borderId="14" xfId="0" applyFill="1" applyBorder="1"/>
    <xf numFmtId="0" fontId="0" fillId="4" borderId="14" xfId="0" applyFill="1" applyBorder="1" applyAlignment="1">
      <alignment vertical="center"/>
    </xf>
    <xf numFmtId="0" fontId="13" fillId="4" borderId="8" xfId="0" applyFont="1" applyFill="1" applyBorder="1" applyAlignment="1">
      <alignment vertical="center" wrapText="1"/>
    </xf>
    <xf numFmtId="0" fontId="17" fillId="4" borderId="8" xfId="0" applyFont="1" applyFill="1" applyBorder="1" applyAlignment="1">
      <alignment vertical="center" wrapText="1"/>
    </xf>
    <xf numFmtId="0" fontId="24" fillId="4" borderId="10" xfId="0" applyFont="1" applyFill="1" applyBorder="1" applyAlignment="1">
      <alignment vertical="center"/>
    </xf>
    <xf numFmtId="0" fontId="24" fillId="4" borderId="12" xfId="0" applyFont="1" applyFill="1" applyBorder="1" applyAlignment="1">
      <alignment vertical="center"/>
    </xf>
    <xf numFmtId="0" fontId="24" fillId="4" borderId="8" xfId="0" applyFont="1" applyFill="1" applyBorder="1" applyAlignment="1">
      <alignment vertical="center"/>
    </xf>
    <xf numFmtId="0" fontId="11" fillId="3" borderId="9" xfId="0" applyFont="1" applyFill="1" applyBorder="1" applyAlignment="1">
      <alignment horizontal="center" vertical="center"/>
    </xf>
    <xf numFmtId="0" fontId="0" fillId="3" borderId="9" xfId="0" applyFill="1" applyBorder="1" applyAlignment="1">
      <alignment horizontal="center" vertical="center"/>
    </xf>
    <xf numFmtId="0" fontId="11" fillId="3" borderId="16" xfId="0" applyFont="1"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8" fillId="4" borderId="16" xfId="0" applyFont="1" applyFill="1" applyBorder="1" applyAlignment="1">
      <alignment vertical="center" wrapText="1"/>
    </xf>
    <xf numFmtId="0" fontId="8" fillId="4" borderId="16" xfId="0" applyFont="1" applyFill="1" applyBorder="1" applyAlignment="1">
      <alignment vertical="center"/>
    </xf>
    <xf numFmtId="0" fontId="24" fillId="4" borderId="18" xfId="0" applyFont="1" applyFill="1" applyBorder="1" applyAlignment="1">
      <alignment vertical="center"/>
    </xf>
    <xf numFmtId="0" fontId="7" fillId="4" borderId="0" xfId="0" applyFont="1" applyFill="1" applyBorder="1" applyAlignment="1">
      <alignment horizontal="center" vertical="top" wrapText="1"/>
    </xf>
    <xf numFmtId="0" fontId="13" fillId="4" borderId="19" xfId="0" applyFont="1" applyFill="1" applyBorder="1" applyAlignment="1">
      <alignment vertical="center"/>
    </xf>
    <xf numFmtId="0" fontId="13" fillId="4" borderId="7" xfId="0" applyFont="1" applyFill="1" applyBorder="1" applyAlignment="1">
      <alignment vertical="center"/>
    </xf>
    <xf numFmtId="0" fontId="8" fillId="4" borderId="8" xfId="0" applyFont="1" applyFill="1" applyBorder="1" applyAlignment="1">
      <alignment vertical="center"/>
    </xf>
    <xf numFmtId="0" fontId="26" fillId="3" borderId="2" xfId="0" applyFont="1" applyFill="1" applyBorder="1" applyAlignment="1">
      <alignment horizontal="center" vertical="center" wrapText="1"/>
    </xf>
    <xf numFmtId="0" fontId="27" fillId="4" borderId="8" xfId="0" applyFont="1" applyFill="1" applyBorder="1" applyAlignment="1">
      <alignment vertical="center"/>
    </xf>
    <xf numFmtId="0" fontId="10" fillId="5" borderId="8"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0" xfId="0" applyFont="1" applyFill="1" applyBorder="1" applyAlignment="1">
      <alignment horizontal="center" vertical="center"/>
    </xf>
    <xf numFmtId="0" fontId="6" fillId="4" borderId="0" xfId="0" applyFont="1" applyFill="1" applyBorder="1" applyAlignment="1">
      <alignment vertical="center"/>
    </xf>
    <xf numFmtId="0" fontId="28" fillId="4" borderId="0" xfId="0" applyFont="1" applyFill="1" applyBorder="1" applyAlignment="1">
      <alignment horizontal="center" vertical="center" wrapText="1"/>
    </xf>
    <xf numFmtId="0" fontId="12" fillId="4" borderId="0" xfId="0" applyFont="1" applyFill="1" applyBorder="1" applyAlignment="1">
      <alignment horizontal="center" vertical="center"/>
    </xf>
    <xf numFmtId="0" fontId="19" fillId="4" borderId="0" xfId="0" applyFont="1" applyFill="1" applyBorder="1" applyAlignment="1">
      <alignment horizontal="center" vertical="center" wrapText="1"/>
    </xf>
    <xf numFmtId="0" fontId="28" fillId="3" borderId="1" xfId="0" applyFont="1" applyFill="1" applyBorder="1" applyAlignment="1">
      <alignment vertical="center" wrapText="1"/>
    </xf>
    <xf numFmtId="0" fontId="25" fillId="4" borderId="8" xfId="0" applyFont="1" applyFill="1" applyBorder="1" applyAlignment="1">
      <alignment horizontal="center" vertical="center"/>
    </xf>
    <xf numFmtId="0" fontId="29" fillId="4" borderId="8" xfId="0" applyFont="1" applyFill="1" applyBorder="1" applyAlignment="1">
      <alignment horizontal="center" vertical="center" wrapText="1"/>
    </xf>
    <xf numFmtId="0" fontId="12" fillId="3" borderId="20" xfId="0" applyFont="1" applyFill="1" applyBorder="1" applyAlignment="1">
      <alignment horizontal="center" vertical="center"/>
    </xf>
    <xf numFmtId="0" fontId="28" fillId="4" borderId="3" xfId="0" applyFont="1" applyFill="1" applyBorder="1" applyAlignment="1">
      <alignment vertical="center" wrapText="1"/>
    </xf>
    <xf numFmtId="0" fontId="26" fillId="4" borderId="7" xfId="0" applyFont="1" applyFill="1" applyBorder="1" applyAlignment="1">
      <alignment vertical="center"/>
    </xf>
    <xf numFmtId="0" fontId="26" fillId="4" borderId="7" xfId="0" applyFont="1" applyFill="1" applyBorder="1" applyAlignment="1">
      <alignment vertical="center" wrapText="1"/>
    </xf>
    <xf numFmtId="0" fontId="26" fillId="4" borderId="12" xfId="0" applyFont="1" applyFill="1" applyBorder="1" applyAlignment="1">
      <alignment vertical="center"/>
    </xf>
    <xf numFmtId="0" fontId="32" fillId="4" borderId="8" xfId="0" applyFont="1" applyFill="1" applyBorder="1" applyAlignment="1">
      <alignment vertical="center" wrapText="1"/>
    </xf>
    <xf numFmtId="0" fontId="27" fillId="4" borderId="10" xfId="0" applyFont="1" applyFill="1" applyBorder="1" applyAlignment="1">
      <alignment vertical="center"/>
    </xf>
    <xf numFmtId="0" fontId="27" fillId="4" borderId="10" xfId="0" applyFont="1" applyFill="1" applyBorder="1" applyAlignment="1">
      <alignment vertical="center" wrapText="1"/>
    </xf>
    <xf numFmtId="0" fontId="27" fillId="4" borderId="8" xfId="0" applyFont="1" applyFill="1" applyBorder="1" applyAlignment="1">
      <alignment vertical="center" wrapText="1"/>
    </xf>
    <xf numFmtId="0" fontId="27" fillId="4" borderId="20" xfId="0" applyFont="1" applyFill="1" applyBorder="1" applyAlignment="1">
      <alignment horizontal="center" vertical="center"/>
    </xf>
    <xf numFmtId="0" fontId="35" fillId="4" borderId="8" xfId="0" applyFont="1" applyFill="1" applyBorder="1" applyAlignment="1">
      <alignment vertical="center"/>
    </xf>
    <xf numFmtId="0" fontId="28" fillId="3" borderId="1" xfId="0" applyFont="1" applyFill="1" applyBorder="1" applyAlignment="1">
      <alignment horizontal="center" vertical="center" wrapText="1"/>
    </xf>
    <xf numFmtId="0" fontId="6" fillId="4" borderId="4" xfId="0" applyFont="1" applyFill="1" applyBorder="1" applyAlignment="1">
      <alignment vertical="center"/>
    </xf>
    <xf numFmtId="1" fontId="29" fillId="4" borderId="8" xfId="0" applyNumberFormat="1" applyFont="1" applyFill="1" applyBorder="1" applyAlignment="1">
      <alignment horizontal="center" vertical="center" wrapText="1"/>
    </xf>
    <xf numFmtId="0" fontId="0" fillId="4" borderId="8" xfId="0" applyFill="1" applyBorder="1"/>
    <xf numFmtId="0" fontId="40" fillId="4" borderId="0" xfId="0" applyFont="1" applyFill="1" applyAlignment="1">
      <alignment vertical="center"/>
    </xf>
    <xf numFmtId="0" fontId="16" fillId="4" borderId="0" xfId="0" applyFont="1" applyFill="1" applyBorder="1" applyAlignment="1">
      <alignment vertical="center"/>
    </xf>
    <xf numFmtId="0" fontId="41" fillId="4" borderId="0" xfId="0" applyFont="1" applyFill="1" applyAlignment="1">
      <alignment vertical="center"/>
    </xf>
    <xf numFmtId="0" fontId="45" fillId="4" borderId="14" xfId="0" applyFont="1" applyFill="1" applyBorder="1" applyAlignment="1">
      <alignment horizontal="center" vertical="center"/>
    </xf>
    <xf numFmtId="0" fontId="46" fillId="4" borderId="0" xfId="0" applyFont="1" applyFill="1"/>
    <xf numFmtId="0" fontId="40" fillId="4" borderId="0" xfId="0" applyFont="1" applyFill="1"/>
    <xf numFmtId="0" fontId="28" fillId="4" borderId="8"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27" fillId="8" borderId="8" xfId="0" applyFont="1" applyFill="1" applyBorder="1" applyAlignment="1">
      <alignment horizontal="center" vertical="center"/>
    </xf>
    <xf numFmtId="0" fontId="28" fillId="8" borderId="8" xfId="0" applyFont="1" applyFill="1" applyBorder="1" applyAlignment="1">
      <alignment horizontal="center" vertical="center" wrapText="1"/>
    </xf>
    <xf numFmtId="0" fontId="31" fillId="4" borderId="20" xfId="0" applyFont="1" applyFill="1" applyBorder="1" applyAlignment="1">
      <alignment horizontal="center"/>
    </xf>
    <xf numFmtId="0" fontId="26" fillId="4" borderId="0" xfId="0" applyFont="1" applyFill="1" applyBorder="1" applyAlignment="1">
      <alignment vertical="center"/>
    </xf>
    <xf numFmtId="0" fontId="44" fillId="4" borderId="3" xfId="0" applyFont="1" applyFill="1" applyBorder="1" applyAlignment="1">
      <alignment horizontal="center" vertical="center"/>
    </xf>
    <xf numFmtId="0" fontId="26" fillId="4" borderId="15" xfId="0" applyFont="1" applyFill="1" applyBorder="1" applyAlignment="1">
      <alignment vertical="center"/>
    </xf>
    <xf numFmtId="0" fontId="26" fillId="3" borderId="24" xfId="0" applyFont="1" applyFill="1" applyBorder="1" applyAlignment="1">
      <alignment horizontal="center" vertical="center" wrapText="1"/>
    </xf>
    <xf numFmtId="0" fontId="48"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vertical="top"/>
    </xf>
    <xf numFmtId="0" fontId="0" fillId="9" borderId="0" xfId="0" applyFill="1" applyAlignment="1">
      <alignment vertical="top" wrapText="1"/>
    </xf>
    <xf numFmtId="0" fontId="0" fillId="4" borderId="0" xfId="0" applyFill="1" applyAlignment="1">
      <alignment vertical="top" wrapText="1"/>
    </xf>
    <xf numFmtId="1" fontId="25" fillId="4" borderId="8" xfId="0" applyNumberFormat="1" applyFont="1" applyFill="1" applyBorder="1" applyAlignment="1">
      <alignment horizontal="center" vertical="center"/>
    </xf>
    <xf numFmtId="1" fontId="25" fillId="2" borderId="8" xfId="0" applyNumberFormat="1" applyFont="1" applyFill="1" applyBorder="1" applyAlignment="1">
      <alignment horizontal="center" vertical="center"/>
    </xf>
    <xf numFmtId="1" fontId="19" fillId="4" borderId="0" xfId="0" applyNumberFormat="1" applyFont="1" applyFill="1" applyBorder="1" applyAlignment="1">
      <alignment horizontal="center" vertical="center" wrapText="1"/>
    </xf>
    <xf numFmtId="0" fontId="51" fillId="4" borderId="8" xfId="0" applyFont="1" applyFill="1" applyBorder="1" applyAlignment="1">
      <alignment horizontal="center" vertical="center"/>
    </xf>
    <xf numFmtId="1" fontId="51" fillId="4" borderId="8" xfId="0" applyNumberFormat="1" applyFont="1" applyFill="1" applyBorder="1" applyAlignment="1">
      <alignment horizontal="center" vertical="center"/>
    </xf>
    <xf numFmtId="1" fontId="51" fillId="2" borderId="8" xfId="0" applyNumberFormat="1" applyFont="1" applyFill="1" applyBorder="1" applyAlignment="1">
      <alignment horizontal="center" vertical="center"/>
    </xf>
    <xf numFmtId="0" fontId="52" fillId="4" borderId="8" xfId="0" applyFont="1" applyFill="1" applyBorder="1" applyAlignment="1">
      <alignment horizontal="center" vertical="center" wrapText="1"/>
    </xf>
    <xf numFmtId="1" fontId="0" fillId="4" borderId="0" xfId="0" applyNumberFormat="1" applyFill="1"/>
    <xf numFmtId="1" fontId="31" fillId="4" borderId="8" xfId="0" applyNumberFormat="1" applyFont="1" applyFill="1" applyBorder="1" applyAlignment="1">
      <alignment horizontal="center" vertical="center"/>
    </xf>
    <xf numFmtId="1" fontId="45" fillId="4" borderId="8" xfId="0" applyNumberFormat="1" applyFont="1" applyFill="1" applyBorder="1" applyAlignment="1">
      <alignment horizontal="center" vertical="center"/>
    </xf>
    <xf numFmtId="1" fontId="29" fillId="0" borderId="8" xfId="0" applyNumberFormat="1" applyFont="1" applyFill="1" applyBorder="1" applyAlignment="1">
      <alignment horizontal="center" vertical="center" wrapText="1"/>
    </xf>
    <xf numFmtId="1" fontId="52" fillId="0" borderId="8" xfId="0" applyNumberFormat="1" applyFont="1" applyFill="1" applyBorder="1" applyAlignment="1">
      <alignment horizontal="center" vertical="center" wrapText="1"/>
    </xf>
    <xf numFmtId="0" fontId="0" fillId="0" borderId="0" xfId="0" applyFill="1"/>
    <xf numFmtId="2" fontId="25" fillId="4" borderId="8" xfId="0" applyNumberFormat="1" applyFont="1" applyFill="1" applyBorder="1" applyAlignment="1">
      <alignment horizontal="center" vertical="center"/>
    </xf>
    <xf numFmtId="0" fontId="36" fillId="4" borderId="7" xfId="0" applyFont="1" applyFill="1" applyBorder="1" applyAlignment="1">
      <alignment horizontal="center" vertical="center" wrapText="1"/>
    </xf>
    <xf numFmtId="0" fontId="36" fillId="7" borderId="13" xfId="0" applyFont="1" applyFill="1" applyBorder="1" applyAlignment="1">
      <alignment vertical="center" wrapText="1"/>
    </xf>
    <xf numFmtId="0" fontId="0" fillId="7" borderId="1" xfId="0" applyFill="1" applyBorder="1"/>
    <xf numFmtId="0" fontId="0" fillId="7" borderId="25" xfId="0" applyFill="1" applyBorder="1"/>
    <xf numFmtId="0" fontId="8" fillId="7" borderId="17" xfId="0" applyFont="1" applyFill="1" applyBorder="1" applyAlignment="1">
      <alignment horizontal="center" vertical="center"/>
    </xf>
    <xf numFmtId="0" fontId="8" fillId="7" borderId="13" xfId="0" applyFont="1" applyFill="1" applyBorder="1" applyAlignment="1">
      <alignment horizontal="center" vertical="center"/>
    </xf>
    <xf numFmtId="0" fontId="21" fillId="7" borderId="17" xfId="0" applyFont="1" applyFill="1" applyBorder="1" applyAlignment="1">
      <alignment wrapText="1"/>
    </xf>
    <xf numFmtId="0" fontId="34" fillId="2" borderId="0" xfId="0" applyFont="1" applyFill="1" applyAlignment="1">
      <alignment vertical="center"/>
    </xf>
    <xf numFmtId="0" fontId="6" fillId="2" borderId="0" xfId="0" applyFont="1" applyFill="1" applyAlignment="1">
      <alignment vertical="center"/>
    </xf>
    <xf numFmtId="0" fontId="14" fillId="4" borderId="26" xfId="0" applyFont="1" applyFill="1" applyBorder="1" applyAlignment="1">
      <alignment horizontal="center" vertical="center"/>
    </xf>
    <xf numFmtId="0" fontId="15" fillId="4" borderId="6" xfId="0" applyFont="1" applyFill="1" applyBorder="1" applyAlignment="1">
      <alignment horizontal="center" vertical="center"/>
    </xf>
    <xf numFmtId="0" fontId="10" fillId="5" borderId="19" xfId="0" applyFont="1" applyFill="1" applyBorder="1" applyAlignment="1">
      <alignment horizontal="center" vertical="center"/>
    </xf>
    <xf numFmtId="0" fontId="9" fillId="5" borderId="26" xfId="0" applyFont="1" applyFill="1" applyBorder="1" applyAlignment="1">
      <alignment horizontal="center" vertical="center"/>
    </xf>
    <xf numFmtId="0" fontId="8" fillId="4" borderId="3" xfId="0" applyFont="1" applyFill="1" applyBorder="1" applyAlignment="1">
      <alignment horizontal="center" vertical="center"/>
    </xf>
    <xf numFmtId="0" fontId="14" fillId="4" borderId="6" xfId="0" applyFont="1" applyFill="1" applyBorder="1" applyAlignment="1">
      <alignment horizontal="center" vertical="center"/>
    </xf>
    <xf numFmtId="0" fontId="0" fillId="4" borderId="26" xfId="0" applyFill="1" applyBorder="1" applyAlignment="1">
      <alignment vertical="center"/>
    </xf>
    <xf numFmtId="0" fontId="19" fillId="7" borderId="17" xfId="0" applyFont="1" applyFill="1" applyBorder="1" applyAlignment="1">
      <alignment horizontal="center" vertical="center" wrapText="1"/>
    </xf>
    <xf numFmtId="0" fontId="49" fillId="4" borderId="0" xfId="0" applyFont="1" applyFill="1"/>
    <xf numFmtId="0" fontId="6" fillId="4" borderId="0" xfId="0" applyFont="1" applyFill="1" applyAlignment="1">
      <alignment vertical="center"/>
    </xf>
    <xf numFmtId="0" fontId="0" fillId="4" borderId="0" xfId="0" applyFill="1" applyAlignment="1">
      <alignment vertical="top"/>
    </xf>
    <xf numFmtId="0" fontId="0" fillId="4" borderId="0" xfId="0" applyFill="1" applyAlignment="1">
      <alignment vertical="center" wrapText="1"/>
    </xf>
    <xf numFmtId="0" fontId="30" fillId="4" borderId="0" xfId="0" applyFont="1" applyFill="1" applyBorder="1" applyAlignment="1">
      <alignment horizontal="right" vertical="center" wrapText="1"/>
    </xf>
    <xf numFmtId="0" fontId="30" fillId="4" borderId="4" xfId="0" applyFont="1" applyFill="1" applyBorder="1" applyAlignment="1">
      <alignment horizontal="right" vertical="center" wrapText="1"/>
    </xf>
    <xf numFmtId="0" fontId="54" fillId="4" borderId="0" xfId="0" applyFont="1" applyFill="1" applyBorder="1" applyAlignment="1">
      <alignment horizontal="left" vertical="center" wrapText="1"/>
    </xf>
    <xf numFmtId="2" fontId="45" fillId="4" borderId="8" xfId="0" applyNumberFormat="1" applyFont="1" applyFill="1" applyBorder="1" applyAlignment="1">
      <alignment horizontal="center" vertical="center"/>
    </xf>
    <xf numFmtId="1" fontId="45" fillId="4" borderId="8" xfId="0" applyNumberFormat="1" applyFont="1" applyFill="1" applyBorder="1" applyAlignment="1">
      <alignment horizontal="center" vertical="center" wrapText="1"/>
    </xf>
    <xf numFmtId="2" fontId="46" fillId="4" borderId="8" xfId="0" applyNumberFormat="1" applyFont="1" applyFill="1" applyBorder="1" applyAlignment="1">
      <alignment horizontal="center" vertical="center"/>
    </xf>
    <xf numFmtId="0" fontId="53" fillId="4" borderId="0" xfId="0" applyFont="1" applyFill="1" applyBorder="1" applyAlignment="1">
      <alignment horizontal="left"/>
    </xf>
    <xf numFmtId="2" fontId="46" fillId="4" borderId="20" xfId="0" applyNumberFormat="1" applyFont="1" applyFill="1" applyBorder="1" applyAlignment="1">
      <alignment horizontal="center" vertical="center"/>
    </xf>
    <xf numFmtId="0" fontId="25" fillId="4" borderId="8" xfId="0" applyFont="1" applyFill="1" applyBorder="1" applyAlignment="1">
      <alignment horizontal="left" vertical="center"/>
    </xf>
    <xf numFmtId="0" fontId="25" fillId="4" borderId="20" xfId="0" applyFont="1" applyFill="1" applyBorder="1" applyAlignment="1">
      <alignment horizontal="left" vertical="center"/>
    </xf>
    <xf numFmtId="0" fontId="25" fillId="4" borderId="7" xfId="0" applyFont="1" applyFill="1" applyBorder="1" applyAlignment="1">
      <alignment horizontal="left" vertical="center"/>
    </xf>
    <xf numFmtId="2" fontId="46" fillId="4" borderId="7" xfId="0" applyNumberFormat="1" applyFont="1" applyFill="1" applyBorder="1" applyAlignment="1">
      <alignment horizontal="center" vertical="center"/>
    </xf>
    <xf numFmtId="0" fontId="12" fillId="4" borderId="27" xfId="0" applyFont="1" applyFill="1" applyBorder="1" applyAlignment="1">
      <alignment horizontal="left" vertical="center"/>
    </xf>
    <xf numFmtId="0" fontId="12" fillId="4" borderId="22" xfId="0" applyFont="1" applyFill="1" applyBorder="1" applyAlignment="1">
      <alignment horizontal="left" vertical="center"/>
    </xf>
    <xf numFmtId="2" fontId="30" fillId="4" borderId="8" xfId="0" applyNumberFormat="1" applyFont="1" applyFill="1" applyBorder="1" applyAlignment="1">
      <alignment horizontal="center" vertical="center"/>
    </xf>
    <xf numFmtId="0" fontId="31" fillId="4" borderId="8" xfId="0" applyFont="1" applyFill="1" applyBorder="1" applyAlignment="1">
      <alignment horizontal="center" vertical="center"/>
    </xf>
    <xf numFmtId="0" fontId="27" fillId="4" borderId="8" xfId="0" applyFont="1" applyFill="1" applyBorder="1" applyAlignment="1">
      <alignment horizontal="center" vertical="center"/>
    </xf>
    <xf numFmtId="1" fontId="55" fillId="4" borderId="0" xfId="0" applyNumberFormat="1" applyFont="1" applyFill="1" applyAlignment="1">
      <alignment horizontal="left"/>
    </xf>
    <xf numFmtId="9" fontId="25" fillId="4" borderId="8" xfId="20" applyFont="1" applyFill="1" applyBorder="1" applyAlignment="1">
      <alignment horizontal="center" vertical="center"/>
    </xf>
    <xf numFmtId="0" fontId="11" fillId="3" borderId="8" xfId="0" applyFont="1" applyFill="1" applyBorder="1" applyAlignment="1">
      <alignment horizontal="center" vertical="center" wrapText="1"/>
    </xf>
    <xf numFmtId="0" fontId="8" fillId="4" borderId="0" xfId="0" applyFont="1" applyFill="1" applyBorder="1" applyAlignment="1">
      <alignment horizontal="left" vertical="center"/>
    </xf>
    <xf numFmtId="0" fontId="8" fillId="4" borderId="12" xfId="0" applyFont="1" applyFill="1" applyBorder="1" applyAlignment="1">
      <alignment vertical="center"/>
    </xf>
    <xf numFmtId="0" fontId="6" fillId="4" borderId="10" xfId="0" applyFont="1" applyFill="1" applyBorder="1" applyAlignment="1">
      <alignment vertical="center"/>
    </xf>
    <xf numFmtId="0" fontId="6" fillId="8" borderId="8" xfId="0" applyFont="1" applyFill="1" applyBorder="1" applyAlignment="1">
      <alignment horizontal="center" vertical="center"/>
    </xf>
    <xf numFmtId="0" fontId="8" fillId="8" borderId="8" xfId="0" applyFont="1" applyFill="1" applyBorder="1" applyAlignment="1">
      <alignment horizontal="center" vertical="center" wrapText="1"/>
    </xf>
    <xf numFmtId="0" fontId="58" fillId="4" borderId="8" xfId="0" applyFont="1" applyFill="1" applyBorder="1"/>
    <xf numFmtId="0" fontId="58" fillId="4" borderId="8" xfId="0" applyFont="1" applyFill="1" applyBorder="1" applyAlignment="1">
      <alignment vertical="center"/>
    </xf>
    <xf numFmtId="0" fontId="58" fillId="0" borderId="8" xfId="0" applyFont="1" applyBorder="1" applyAlignment="1">
      <alignment vertical="center"/>
    </xf>
    <xf numFmtId="0" fontId="0" fillId="4" borderId="0" xfId="0" applyFill="1" applyAlignment="1">
      <alignment horizontal="left"/>
    </xf>
    <xf numFmtId="0" fontId="46" fillId="4" borderId="0" xfId="0" applyFont="1" applyFill="1" applyAlignment="1">
      <alignment horizontal="left"/>
    </xf>
    <xf numFmtId="0" fontId="31" fillId="4" borderId="14" xfId="0" applyFont="1" applyFill="1" applyBorder="1" applyAlignment="1">
      <alignment horizontal="center"/>
    </xf>
    <xf numFmtId="1" fontId="45" fillId="4" borderId="27" xfId="0" applyNumberFormat="1" applyFont="1" applyFill="1" applyBorder="1" applyAlignment="1">
      <alignment horizontal="center" vertical="center"/>
    </xf>
    <xf numFmtId="0" fontId="27"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46" fillId="4" borderId="0" xfId="0" applyFont="1" applyFill="1" applyBorder="1"/>
    <xf numFmtId="0" fontId="31" fillId="4" borderId="31" xfId="0" applyFont="1" applyFill="1" applyBorder="1" applyAlignment="1">
      <alignment horizontal="center"/>
    </xf>
    <xf numFmtId="0" fontId="0" fillId="7" borderId="14" xfId="0" applyFill="1" applyBorder="1"/>
    <xf numFmtId="49" fontId="28" fillId="3" borderId="30" xfId="0" applyNumberFormat="1" applyFont="1" applyFill="1" applyBorder="1" applyAlignment="1">
      <alignment vertical="center" wrapText="1"/>
    </xf>
    <xf numFmtId="49" fontId="28" fillId="3" borderId="4" xfId="0" applyNumberFormat="1" applyFont="1" applyFill="1" applyBorder="1" applyAlignment="1">
      <alignment vertical="center" wrapText="1"/>
    </xf>
    <xf numFmtId="0" fontId="27" fillId="8" borderId="7" xfId="0" applyFont="1" applyFill="1" applyBorder="1" applyAlignment="1">
      <alignment horizontal="center" vertical="center"/>
    </xf>
    <xf numFmtId="0" fontId="27" fillId="8" borderId="8" xfId="0" applyFont="1" applyFill="1" applyBorder="1" applyAlignment="1">
      <alignment horizontal="center" vertical="center" wrapText="1"/>
    </xf>
    <xf numFmtId="0" fontId="46" fillId="8" borderId="20" xfId="0" applyFont="1" applyFill="1" applyBorder="1" applyAlignment="1">
      <alignment vertical="center"/>
    </xf>
    <xf numFmtId="0" fontId="33" fillId="4" borderId="0" xfId="0" applyFont="1" applyFill="1" applyBorder="1" applyAlignment="1">
      <alignment horizontal="center" vertical="center"/>
    </xf>
    <xf numFmtId="0" fontId="24" fillId="4" borderId="0" xfId="0" applyFont="1" applyFill="1" applyBorder="1" applyAlignment="1">
      <alignment vertical="center"/>
    </xf>
    <xf numFmtId="0" fontId="8" fillId="4" borderId="0" xfId="0" applyFont="1" applyFill="1" applyBorder="1" applyAlignment="1">
      <alignment vertical="center"/>
    </xf>
    <xf numFmtId="0" fontId="9" fillId="4" borderId="0" xfId="0" applyFont="1" applyFill="1" applyBorder="1" applyAlignment="1">
      <alignment horizontal="center" vertical="center"/>
    </xf>
    <xf numFmtId="0" fontId="11" fillId="4" borderId="0" xfId="0" applyFont="1" applyFill="1" applyBorder="1" applyAlignment="1">
      <alignment horizontal="center" vertical="center"/>
    </xf>
    <xf numFmtId="0" fontId="0" fillId="4" borderId="0" xfId="0" applyFill="1" applyBorder="1" applyAlignment="1">
      <alignment vertical="center" wrapText="1"/>
    </xf>
    <xf numFmtId="0" fontId="0" fillId="0" borderId="8" xfId="0" applyBorder="1" applyAlignment="1">
      <alignment horizontal="center" vertical="center" wrapText="1"/>
    </xf>
    <xf numFmtId="0" fontId="11" fillId="3" borderId="9" xfId="0" applyFont="1" applyFill="1" applyBorder="1" applyAlignment="1">
      <alignment horizontal="center" vertical="center" wrapText="1"/>
    </xf>
    <xf numFmtId="0" fontId="26" fillId="8" borderId="8" xfId="0" applyFont="1" applyFill="1" applyBorder="1" applyAlignment="1">
      <alignment horizontal="center" vertical="center"/>
    </xf>
    <xf numFmtId="0" fontId="26" fillId="8" borderId="8" xfId="0" applyFont="1" applyFill="1" applyBorder="1" applyAlignment="1">
      <alignment horizontal="center" vertical="center" wrapText="1"/>
    </xf>
    <xf numFmtId="0" fontId="26" fillId="8" borderId="12" xfId="0" applyFont="1" applyFill="1" applyBorder="1" applyAlignment="1">
      <alignment horizontal="center" vertical="center"/>
    </xf>
    <xf numFmtId="0" fontId="27" fillId="4" borderId="8" xfId="0" applyFont="1" applyFill="1" applyBorder="1"/>
    <xf numFmtId="0" fontId="27" fillId="4" borderId="12" xfId="0" applyFont="1" applyFill="1" applyBorder="1"/>
    <xf numFmtId="0" fontId="6" fillId="8" borderId="12" xfId="0" applyFont="1" applyFill="1" applyBorder="1" applyAlignment="1">
      <alignment horizontal="center" vertical="center"/>
    </xf>
    <xf numFmtId="49" fontId="26" fillId="4" borderId="10" xfId="0" applyNumberFormat="1" applyFont="1" applyFill="1" applyBorder="1" applyAlignment="1">
      <alignment vertical="center"/>
    </xf>
    <xf numFmtId="49" fontId="26" fillId="4" borderId="12" xfId="0" applyNumberFormat="1" applyFont="1" applyFill="1" applyBorder="1" applyAlignment="1">
      <alignment vertical="center"/>
    </xf>
    <xf numFmtId="49" fontId="26" fillId="4" borderId="8" xfId="0" applyNumberFormat="1" applyFont="1" applyFill="1" applyBorder="1" applyAlignment="1">
      <alignment vertical="center"/>
    </xf>
    <xf numFmtId="49" fontId="26" fillId="4" borderId="12" xfId="0" applyNumberFormat="1" applyFont="1" applyFill="1" applyBorder="1" applyAlignment="1">
      <alignment vertical="center" wrapText="1"/>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wrapText="1"/>
    </xf>
    <xf numFmtId="0" fontId="46" fillId="4" borderId="20" xfId="0" applyFont="1" applyFill="1" applyBorder="1" applyAlignment="1">
      <alignment vertical="center"/>
    </xf>
    <xf numFmtId="0" fontId="26" fillId="4" borderId="8"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6"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12" xfId="0" applyFont="1" applyFill="1" applyBorder="1" applyAlignment="1">
      <alignment horizontal="center" vertical="center"/>
    </xf>
    <xf numFmtId="2" fontId="31" fillId="4" borderId="22" xfId="0" applyNumberFormat="1" applyFont="1" applyFill="1" applyBorder="1" applyAlignment="1">
      <alignment horizontal="center"/>
    </xf>
    <xf numFmtId="2" fontId="28" fillId="4" borderId="22" xfId="0" applyNumberFormat="1" applyFont="1" applyFill="1" applyBorder="1" applyAlignment="1">
      <alignment horizontal="center"/>
    </xf>
    <xf numFmtId="1" fontId="31" fillId="4" borderId="27" xfId="0" applyNumberFormat="1" applyFont="1" applyFill="1" applyBorder="1" applyAlignment="1">
      <alignment horizontal="center" vertical="center"/>
    </xf>
    <xf numFmtId="1" fontId="28" fillId="4" borderId="27" xfId="0" applyNumberFormat="1" applyFont="1" applyFill="1" applyBorder="1" applyAlignment="1">
      <alignment horizontal="center" vertical="center"/>
    </xf>
    <xf numFmtId="0" fontId="11" fillId="4"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6" fillId="4" borderId="8" xfId="0" applyFont="1" applyFill="1" applyBorder="1" applyAlignment="1">
      <alignment horizontal="center" vertical="center"/>
    </xf>
    <xf numFmtId="0" fontId="57" fillId="4" borderId="8" xfId="0" applyFont="1" applyFill="1" applyBorder="1" applyAlignment="1">
      <alignment horizontal="center" vertical="center"/>
    </xf>
    <xf numFmtId="0" fontId="26" fillId="4" borderId="9" xfId="0" applyFont="1" applyFill="1" applyBorder="1" applyAlignment="1">
      <alignment horizontal="center" vertical="center" wrapText="1"/>
    </xf>
    <xf numFmtId="0" fontId="11" fillId="4" borderId="8" xfId="0" applyFont="1" applyFill="1" applyBorder="1" applyAlignment="1">
      <alignment horizontal="center" wrapText="1"/>
    </xf>
    <xf numFmtId="0" fontId="11" fillId="3" borderId="1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33" fillId="4" borderId="0" xfId="0" applyFont="1" applyFill="1" applyAlignment="1">
      <alignment horizontal="center" vertical="center"/>
    </xf>
    <xf numFmtId="0" fontId="4" fillId="4" borderId="0" xfId="0" applyFont="1" applyFill="1"/>
    <xf numFmtId="0" fontId="4" fillId="4" borderId="0" xfId="0" applyFont="1" applyFill="1" applyBorder="1"/>
    <xf numFmtId="0" fontId="4" fillId="4" borderId="0" xfId="0" applyFont="1" applyFill="1" applyAlignment="1">
      <alignment vertical="center"/>
    </xf>
    <xf numFmtId="0" fontId="19" fillId="4" borderId="0" xfId="21" applyFont="1" applyFill="1"/>
    <xf numFmtId="0" fontId="40" fillId="4" borderId="0" xfId="21" applyFont="1" applyFill="1"/>
    <xf numFmtId="0" fontId="4" fillId="4" borderId="0" xfId="21" applyFill="1"/>
    <xf numFmtId="1" fontId="28" fillId="4" borderId="8" xfId="0" applyNumberFormat="1" applyFont="1" applyFill="1" applyBorder="1" applyAlignment="1">
      <alignment horizontal="center" vertical="center" wrapText="1"/>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wrapText="1"/>
    </xf>
    <xf numFmtId="0" fontId="46" fillId="5" borderId="20" xfId="0" applyFont="1" applyFill="1" applyBorder="1" applyAlignment="1">
      <alignment vertical="center"/>
    </xf>
    <xf numFmtId="0" fontId="26" fillId="5" borderId="8"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12" xfId="0" applyFont="1" applyFill="1" applyBorder="1" applyAlignment="1">
      <alignment horizontal="center" vertical="center"/>
    </xf>
    <xf numFmtId="0" fontId="26" fillId="8" borderId="16" xfId="0" applyFont="1" applyFill="1" applyBorder="1" applyAlignment="1">
      <alignment horizontal="center" vertical="center" wrapText="1"/>
    </xf>
    <xf numFmtId="0" fontId="26" fillId="8" borderId="10"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9" xfId="0" applyFont="1" applyFill="1" applyBorder="1" applyAlignment="1">
      <alignment horizontal="center" vertical="center" wrapText="1"/>
    </xf>
    <xf numFmtId="2" fontId="29" fillId="4" borderId="8" xfId="0" applyNumberFormat="1" applyFont="1" applyFill="1" applyBorder="1" applyAlignment="1">
      <alignment horizontal="center" vertical="center" wrapText="1"/>
    </xf>
    <xf numFmtId="10" fontId="25" fillId="4" borderId="8" xfId="20" applyNumberFormat="1" applyFont="1" applyFill="1" applyBorder="1" applyAlignment="1">
      <alignment horizontal="center" vertical="center"/>
    </xf>
    <xf numFmtId="0" fontId="27" fillId="8" borderId="20" xfId="0" applyFont="1" applyFill="1" applyBorder="1" applyAlignment="1">
      <alignment horizontal="center" vertical="center"/>
    </xf>
    <xf numFmtId="0" fontId="27" fillId="4" borderId="20" xfId="0" applyFont="1" applyFill="1" applyBorder="1" applyAlignment="1">
      <alignment horizontal="center" vertical="center" wrapText="1"/>
    </xf>
    <xf numFmtId="9" fontId="27" fillId="8" borderId="8" xfId="0" applyNumberFormat="1" applyFont="1" applyFill="1" applyBorder="1" applyAlignment="1">
      <alignment horizontal="center" vertical="center" wrapText="1"/>
    </xf>
    <xf numFmtId="0" fontId="27" fillId="8" borderId="2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wrapText="1"/>
    </xf>
    <xf numFmtId="0" fontId="26" fillId="0" borderId="8" xfId="0" applyFont="1" applyFill="1" applyBorder="1" applyAlignment="1">
      <alignment horizontal="center" vertical="center"/>
    </xf>
    <xf numFmtId="1" fontId="62" fillId="4"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4" borderId="8" xfId="0" applyFont="1" applyFill="1" applyBorder="1" applyAlignment="1">
      <alignment horizontal="center" vertical="center" wrapText="1"/>
    </xf>
    <xf numFmtId="0" fontId="26" fillId="4" borderId="10" xfId="0" applyFont="1" applyFill="1" applyBorder="1" applyAlignment="1">
      <alignment vertical="center"/>
    </xf>
    <xf numFmtId="0" fontId="2" fillId="4" borderId="8" xfId="0" applyFont="1" applyFill="1" applyBorder="1" applyAlignment="1">
      <alignment horizontal="center" wrapText="1"/>
    </xf>
    <xf numFmtId="0" fontId="11" fillId="4" borderId="8" xfId="0" applyFont="1" applyFill="1" applyBorder="1" applyAlignment="1">
      <alignment horizontal="center" vertical="center"/>
    </xf>
    <xf numFmtId="0" fontId="2" fillId="4" borderId="12" xfId="0" applyFont="1" applyFill="1" applyBorder="1" applyAlignment="1">
      <alignment horizontal="center"/>
    </xf>
    <xf numFmtId="49" fontId="11" fillId="3" borderId="8" xfId="0" applyNumberFormat="1" applyFont="1" applyFill="1" applyBorder="1" applyAlignment="1">
      <alignment horizontal="center" vertical="center"/>
    </xf>
    <xf numFmtId="0" fontId="2" fillId="0" borderId="12" xfId="0" applyFont="1" applyBorder="1" applyAlignment="1">
      <alignment vertical="center" wrapText="1"/>
    </xf>
    <xf numFmtId="0" fontId="11" fillId="3" borderId="12" xfId="0" applyFont="1" applyFill="1" applyBorder="1" applyAlignment="1">
      <alignment horizontal="center" vertical="center" wrapText="1"/>
    </xf>
    <xf numFmtId="0" fontId="39" fillId="2" borderId="0" xfId="0" applyFont="1" applyFill="1" applyAlignment="1">
      <alignment vertical="center"/>
    </xf>
    <xf numFmtId="0" fontId="59" fillId="0" borderId="8" xfId="0" applyFont="1" applyBorder="1" applyAlignment="1">
      <alignment horizontal="center" vertical="center" wrapText="1"/>
    </xf>
    <xf numFmtId="0" fontId="11" fillId="4"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62" fillId="4" borderId="8" xfId="0" applyFont="1" applyFill="1" applyBorder="1" applyAlignment="1">
      <alignment horizontal="center" vertical="center" wrapText="1"/>
    </xf>
    <xf numFmtId="0" fontId="1" fillId="0" borderId="0" xfId="0" applyFont="1" applyAlignment="1">
      <alignment horizontal="center" wrapText="1"/>
    </xf>
    <xf numFmtId="0" fontId="33" fillId="4" borderId="0" xfId="0" applyFont="1" applyFill="1" applyAlignment="1">
      <alignment horizontal="center" vertical="center" wrapText="1"/>
    </xf>
    <xf numFmtId="0" fontId="33" fillId="4"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33" fillId="4" borderId="0" xfId="0" applyFont="1" applyFill="1" applyAlignment="1">
      <alignment horizontal="center" vertical="center"/>
    </xf>
    <xf numFmtId="0" fontId="33" fillId="4" borderId="4" xfId="0" applyFont="1" applyFill="1" applyBorder="1" applyAlignment="1">
      <alignment horizontal="center" vertical="center"/>
    </xf>
    <xf numFmtId="0" fontId="19" fillId="7" borderId="13"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0" fillId="4" borderId="0" xfId="0" applyFill="1" applyAlignment="1">
      <alignment horizontal="left" vertical="center" wrapText="1"/>
    </xf>
    <xf numFmtId="0" fontId="44" fillId="7" borderId="2" xfId="0" applyFont="1" applyFill="1" applyBorder="1" applyAlignment="1">
      <alignment horizontal="center" vertical="center"/>
    </xf>
    <xf numFmtId="0" fontId="44" fillId="7" borderId="21" xfId="0" applyFont="1" applyFill="1" applyBorder="1" applyAlignment="1">
      <alignment horizontal="center" vertical="center"/>
    </xf>
    <xf numFmtId="0" fontId="33" fillId="0" borderId="0"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center" vertical="center"/>
    </xf>
    <xf numFmtId="0" fontId="3" fillId="0" borderId="32"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7" xfId="0" applyFont="1" applyBorder="1" applyAlignment="1">
      <alignment horizontal="center" vertical="center" wrapText="1"/>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30" fillId="4" borderId="0" xfId="0" applyFont="1" applyFill="1" applyBorder="1" applyAlignment="1">
      <alignment horizontal="left" vertical="center" wrapText="1"/>
    </xf>
    <xf numFmtId="0" fontId="28" fillId="3" borderId="28"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60" fillId="4" borderId="29" xfId="0" applyFont="1" applyFill="1" applyBorder="1" applyAlignment="1">
      <alignment horizontal="center" vertical="center"/>
    </xf>
    <xf numFmtId="0" fontId="60" fillId="4" borderId="32" xfId="0" applyFont="1" applyFill="1" applyBorder="1" applyAlignment="1">
      <alignment horizontal="center" vertical="center"/>
    </xf>
    <xf numFmtId="0" fontId="60" fillId="4" borderId="27" xfId="0" applyFont="1" applyFill="1" applyBorder="1" applyAlignment="1">
      <alignment horizontal="center" vertical="center"/>
    </xf>
    <xf numFmtId="49" fontId="28" fillId="3" borderId="30"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49" fontId="28" fillId="3" borderId="5" xfId="0" applyNumberFormat="1" applyFont="1" applyFill="1" applyBorder="1" applyAlignment="1">
      <alignment horizontal="center" vertical="center"/>
    </xf>
    <xf numFmtId="49" fontId="28" fillId="3" borderId="23" xfId="0"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63" fillId="4" borderId="29" xfId="0" applyFont="1" applyFill="1" applyBorder="1" applyAlignment="1">
      <alignment horizontal="center" vertical="center"/>
    </xf>
    <xf numFmtId="0" fontId="63" fillId="4" borderId="32" xfId="0" applyFont="1" applyFill="1" applyBorder="1" applyAlignment="1">
      <alignment horizontal="center" vertical="center"/>
    </xf>
    <xf numFmtId="0" fontId="63" fillId="4" borderId="27"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59" fillId="0" borderId="32" xfId="0" applyFont="1" applyBorder="1" applyAlignment="1">
      <alignment horizontal="center" vertical="center" wrapText="1"/>
    </xf>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9"/>
    <cellStyle name="Normal 2 2" xfId="21"/>
    <cellStyle name="Percent" xfId="20" builtinId="5"/>
  </cellStyles>
  <dxfs count="0"/>
  <tableStyles count="0" defaultTableStyle="TableStyleMedium9" defaultPivotStyle="PivotStyleMedium4"/>
  <colors>
    <mruColors>
      <color rgb="FFF4FDBB"/>
      <color rgb="FFFF00FF"/>
      <color rgb="FFEC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4.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5.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804438" y="1076618"/>
          <a:ext cx="0" cy="975400"/>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9559343"/>
          <a:ext cx="6437768" cy="14363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26885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25146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48</xdr:row>
      <xdr:rowOff>14043</xdr:rowOff>
    </xdr:from>
    <xdr:to>
      <xdr:col>1</xdr:col>
      <xdr:colOff>3770312</xdr:colOff>
      <xdr:row>52</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57</xdr:row>
      <xdr:rowOff>0</xdr:rowOff>
    </xdr:from>
    <xdr:to>
      <xdr:col>2</xdr:col>
      <xdr:colOff>340</xdr:colOff>
      <xdr:row>63</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46</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800469" y="1088524"/>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D90"/>
  <sheetViews>
    <sheetView tabSelected="1" zoomScale="110" zoomScaleNormal="110" workbookViewId="0">
      <selection activeCell="A2" sqref="A2"/>
    </sheetView>
  </sheetViews>
  <sheetFormatPr defaultRowHeight="15.75" x14ac:dyDescent="0.25"/>
  <cols>
    <col min="1" max="1" width="162.25" style="84" customWidth="1"/>
  </cols>
  <sheetData>
    <row r="1" spans="1:56" s="118" customFormat="1" ht="36" x14ac:dyDescent="0.5">
      <c r="A1" s="82" t="s">
        <v>35</v>
      </c>
    </row>
    <row r="2" spans="1:56" s="1" customFormat="1" x14ac:dyDescent="0.25">
      <c r="A2" s="83" t="s">
        <v>100</v>
      </c>
    </row>
    <row r="3" spans="1:56" s="1" customFormat="1" ht="204.75" x14ac:dyDescent="0.25">
      <c r="A3" s="86" t="s">
        <v>85</v>
      </c>
    </row>
    <row r="4" spans="1:56" s="1" customFormat="1" ht="189" x14ac:dyDescent="0.25">
      <c r="A4" s="86" t="s">
        <v>102</v>
      </c>
    </row>
    <row r="5" spans="1:56" s="1" customFormat="1" ht="252" x14ac:dyDescent="0.25">
      <c r="A5" s="121" t="s">
        <v>82</v>
      </c>
    </row>
    <row r="6" spans="1:56" s="1" customFormat="1" ht="60.75" customHeight="1" x14ac:dyDescent="0.25">
      <c r="A6" s="121" t="s">
        <v>103</v>
      </c>
    </row>
    <row r="7" spans="1:56" s="1" customFormat="1" ht="141.75" x14ac:dyDescent="0.25">
      <c r="A7" s="86" t="s">
        <v>83</v>
      </c>
    </row>
    <row r="8" spans="1:56" ht="180.75" customHeight="1" x14ac:dyDescent="0.25">
      <c r="A8" s="85" t="s">
        <v>84</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s="1" customFormat="1" x14ac:dyDescent="0.25">
      <c r="A9" s="120"/>
    </row>
    <row r="10" spans="1:56" s="1" customFormat="1" x14ac:dyDescent="0.25">
      <c r="A10" s="120"/>
    </row>
    <row r="11" spans="1:56" s="1" customFormat="1" x14ac:dyDescent="0.25">
      <c r="A11" s="120"/>
    </row>
    <row r="12" spans="1:56" s="1" customFormat="1" x14ac:dyDescent="0.25">
      <c r="A12" s="120"/>
    </row>
    <row r="13" spans="1:56" s="1" customFormat="1" x14ac:dyDescent="0.25">
      <c r="A13" s="120"/>
    </row>
    <row r="14" spans="1:56" s="1" customFormat="1" x14ac:dyDescent="0.25">
      <c r="A14" s="120"/>
    </row>
    <row r="15" spans="1:56" s="1" customFormat="1" x14ac:dyDescent="0.25">
      <c r="A15" s="120"/>
    </row>
    <row r="16" spans="1:56"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row r="24" spans="1:1" s="1" customFormat="1" x14ac:dyDescent="0.25">
      <c r="A24" s="120"/>
    </row>
    <row r="25" spans="1:1" s="1" customFormat="1" x14ac:dyDescent="0.25">
      <c r="A25" s="120"/>
    </row>
    <row r="26" spans="1:1" s="1" customFormat="1" x14ac:dyDescent="0.25">
      <c r="A26" s="120"/>
    </row>
    <row r="27" spans="1:1" s="1" customFormat="1" x14ac:dyDescent="0.25">
      <c r="A27" s="120"/>
    </row>
    <row r="28" spans="1:1" s="1" customFormat="1" x14ac:dyDescent="0.25">
      <c r="A28" s="120"/>
    </row>
    <row r="29" spans="1:1" s="1" customFormat="1" x14ac:dyDescent="0.25">
      <c r="A29" s="120"/>
    </row>
    <row r="30" spans="1:1" s="1" customFormat="1" x14ac:dyDescent="0.25">
      <c r="A30" s="120"/>
    </row>
    <row r="31" spans="1:1" s="1" customFormat="1" x14ac:dyDescent="0.25">
      <c r="A31" s="120"/>
    </row>
    <row r="32" spans="1:1" s="1" customFormat="1" x14ac:dyDescent="0.25">
      <c r="A32" s="120"/>
    </row>
    <row r="33" spans="1:1" s="1" customFormat="1" x14ac:dyDescent="0.25">
      <c r="A33" s="120"/>
    </row>
    <row r="34" spans="1:1" s="1" customFormat="1" x14ac:dyDescent="0.25">
      <c r="A34" s="120"/>
    </row>
    <row r="35" spans="1:1" s="1" customFormat="1" x14ac:dyDescent="0.25">
      <c r="A35" s="120"/>
    </row>
    <row r="36" spans="1:1" s="1" customFormat="1" x14ac:dyDescent="0.25">
      <c r="A36" s="120"/>
    </row>
    <row r="37" spans="1:1" s="1" customFormat="1" x14ac:dyDescent="0.25">
      <c r="A37" s="120"/>
    </row>
    <row r="38" spans="1:1" s="1" customFormat="1" x14ac:dyDescent="0.25">
      <c r="A38" s="120"/>
    </row>
    <row r="39" spans="1:1" s="1" customFormat="1" x14ac:dyDescent="0.25">
      <c r="A39" s="120"/>
    </row>
    <row r="40" spans="1:1" s="1" customFormat="1" x14ac:dyDescent="0.25">
      <c r="A40" s="120"/>
    </row>
    <row r="41" spans="1:1" s="1" customFormat="1" x14ac:dyDescent="0.25">
      <c r="A41" s="120"/>
    </row>
    <row r="42" spans="1:1" s="1" customFormat="1" x14ac:dyDescent="0.25">
      <c r="A42" s="120"/>
    </row>
    <row r="43" spans="1:1" s="1" customFormat="1" x14ac:dyDescent="0.25">
      <c r="A43" s="120"/>
    </row>
    <row r="44" spans="1:1" s="1" customFormat="1" x14ac:dyDescent="0.25">
      <c r="A44" s="120"/>
    </row>
    <row r="45" spans="1:1" s="1" customFormat="1" x14ac:dyDescent="0.25">
      <c r="A45" s="120"/>
    </row>
    <row r="46" spans="1:1" s="1" customFormat="1" x14ac:dyDescent="0.25">
      <c r="A46" s="120"/>
    </row>
    <row r="47" spans="1:1" s="1" customFormat="1" x14ac:dyDescent="0.25">
      <c r="A47" s="120"/>
    </row>
    <row r="48" spans="1:1" s="1" customFormat="1" x14ac:dyDescent="0.25">
      <c r="A48" s="120"/>
    </row>
    <row r="49" spans="1:1" s="1" customFormat="1" x14ac:dyDescent="0.25">
      <c r="A49" s="120"/>
    </row>
    <row r="50" spans="1:1" s="1" customFormat="1" x14ac:dyDescent="0.25">
      <c r="A50" s="120"/>
    </row>
    <row r="51" spans="1:1" s="1" customFormat="1" x14ac:dyDescent="0.25">
      <c r="A51" s="120"/>
    </row>
    <row r="52" spans="1:1" s="1" customFormat="1" x14ac:dyDescent="0.25">
      <c r="A52" s="120"/>
    </row>
    <row r="53" spans="1:1" s="1" customFormat="1" x14ac:dyDescent="0.25">
      <c r="A53" s="120"/>
    </row>
    <row r="54" spans="1:1" s="1" customFormat="1" x14ac:dyDescent="0.25">
      <c r="A54" s="120"/>
    </row>
    <row r="55" spans="1:1" s="1" customFormat="1" x14ac:dyDescent="0.25">
      <c r="A55" s="120"/>
    </row>
    <row r="56" spans="1:1" s="1" customFormat="1" x14ac:dyDescent="0.25">
      <c r="A56" s="120"/>
    </row>
    <row r="57" spans="1:1" s="1" customFormat="1" x14ac:dyDescent="0.25">
      <c r="A57" s="120"/>
    </row>
    <row r="58" spans="1:1" s="1" customFormat="1" x14ac:dyDescent="0.25">
      <c r="A58" s="120"/>
    </row>
    <row r="59" spans="1:1" s="1" customFormat="1" x14ac:dyDescent="0.25">
      <c r="A59" s="120"/>
    </row>
    <row r="60" spans="1:1" s="1" customFormat="1" x14ac:dyDescent="0.25">
      <c r="A60" s="120"/>
    </row>
    <row r="61" spans="1:1" s="1" customFormat="1" x14ac:dyDescent="0.25">
      <c r="A61" s="120"/>
    </row>
    <row r="62" spans="1:1" s="1" customFormat="1" x14ac:dyDescent="0.25">
      <c r="A62" s="120"/>
    </row>
    <row r="63" spans="1:1" s="1" customFormat="1" x14ac:dyDescent="0.25">
      <c r="A63" s="120"/>
    </row>
    <row r="64" spans="1:1" s="1" customFormat="1" x14ac:dyDescent="0.25">
      <c r="A64" s="120"/>
    </row>
    <row r="65" spans="1:1" s="1" customFormat="1" x14ac:dyDescent="0.25">
      <c r="A65" s="120"/>
    </row>
    <row r="66" spans="1:1" s="1" customFormat="1" x14ac:dyDescent="0.25">
      <c r="A66" s="120"/>
    </row>
    <row r="67" spans="1:1" s="1" customFormat="1" x14ac:dyDescent="0.25">
      <c r="A67" s="120"/>
    </row>
    <row r="68" spans="1:1" s="1" customFormat="1" x14ac:dyDescent="0.25">
      <c r="A68" s="120"/>
    </row>
    <row r="69" spans="1:1" s="1" customFormat="1" x14ac:dyDescent="0.25">
      <c r="A69" s="120"/>
    </row>
    <row r="70" spans="1:1" s="1" customFormat="1" x14ac:dyDescent="0.25">
      <c r="A70" s="120"/>
    </row>
    <row r="71" spans="1:1" s="1" customFormat="1" x14ac:dyDescent="0.25">
      <c r="A71" s="120"/>
    </row>
    <row r="72" spans="1:1" s="1" customFormat="1" x14ac:dyDescent="0.25">
      <c r="A72" s="120"/>
    </row>
    <row r="73" spans="1:1" s="1" customFormat="1" x14ac:dyDescent="0.25">
      <c r="A73" s="120"/>
    </row>
    <row r="74" spans="1:1" s="1" customFormat="1" x14ac:dyDescent="0.25">
      <c r="A74" s="120"/>
    </row>
    <row r="75" spans="1:1" s="1" customFormat="1" x14ac:dyDescent="0.25">
      <c r="A75" s="120"/>
    </row>
    <row r="76" spans="1:1" s="1" customFormat="1" x14ac:dyDescent="0.25">
      <c r="A76" s="120"/>
    </row>
    <row r="77" spans="1:1" s="1" customFormat="1" x14ac:dyDescent="0.25">
      <c r="A77" s="120"/>
    </row>
    <row r="78" spans="1:1" s="1" customFormat="1" x14ac:dyDescent="0.25">
      <c r="A78" s="120"/>
    </row>
    <row r="79" spans="1:1" s="1" customFormat="1" x14ac:dyDescent="0.25">
      <c r="A79" s="120"/>
    </row>
    <row r="80" spans="1:1" s="1" customFormat="1" x14ac:dyDescent="0.25">
      <c r="A80" s="120"/>
    </row>
    <row r="81" spans="1:1" s="1" customFormat="1" x14ac:dyDescent="0.25">
      <c r="A81" s="120"/>
    </row>
    <row r="82" spans="1:1" s="1" customFormat="1" x14ac:dyDescent="0.25">
      <c r="A82" s="120"/>
    </row>
    <row r="83" spans="1:1" s="1" customFormat="1" x14ac:dyDescent="0.25">
      <c r="A83" s="120"/>
    </row>
    <row r="84" spans="1:1" s="1" customFormat="1" x14ac:dyDescent="0.25">
      <c r="A84" s="120"/>
    </row>
    <row r="85" spans="1:1" s="1" customFormat="1" x14ac:dyDescent="0.25">
      <c r="A85" s="120"/>
    </row>
    <row r="86" spans="1:1" s="1" customFormat="1" x14ac:dyDescent="0.25">
      <c r="A86" s="120"/>
    </row>
    <row r="87" spans="1:1" s="1" customFormat="1" x14ac:dyDescent="0.25">
      <c r="A87" s="120"/>
    </row>
    <row r="88" spans="1:1" s="1" customFormat="1" x14ac:dyDescent="0.25">
      <c r="A88" s="120"/>
    </row>
    <row r="89" spans="1:1" s="1" customFormat="1" x14ac:dyDescent="0.25">
      <c r="A89" s="120"/>
    </row>
    <row r="90" spans="1:1" s="1" customFormat="1" x14ac:dyDescent="0.25">
      <c r="A90" s="120"/>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3"/>
  <sheetViews>
    <sheetView zoomScaleNormal="100" workbookViewId="0">
      <selection activeCell="A5" sqref="A5"/>
    </sheetView>
  </sheetViews>
  <sheetFormatPr defaultRowHeight="15.75" x14ac:dyDescent="0.25"/>
  <cols>
    <col min="1" max="1" width="162.25" style="84" customWidth="1"/>
  </cols>
  <sheetData>
    <row r="1" spans="1:1" s="118" customFormat="1" ht="36" x14ac:dyDescent="0.5">
      <c r="A1" s="82" t="s">
        <v>35</v>
      </c>
    </row>
    <row r="2" spans="1:1" s="1" customFormat="1" x14ac:dyDescent="0.25">
      <c r="A2" s="83" t="s">
        <v>100</v>
      </c>
    </row>
    <row r="3" spans="1:1" s="1" customFormat="1" ht="31.5" x14ac:dyDescent="0.25">
      <c r="A3" s="86" t="s">
        <v>42</v>
      </c>
    </row>
    <row r="4" spans="1:1" s="1" customFormat="1" ht="409.5" x14ac:dyDescent="0.25">
      <c r="A4" s="86" t="s">
        <v>246</v>
      </c>
    </row>
    <row r="5" spans="1:1" s="1" customFormat="1" ht="78.75" x14ac:dyDescent="0.25">
      <c r="A5" s="86" t="s">
        <v>101</v>
      </c>
    </row>
    <row r="6" spans="1:1" s="1" customFormat="1" x14ac:dyDescent="0.25">
      <c r="A6" s="120"/>
    </row>
    <row r="7" spans="1:1" s="1" customFormat="1" x14ac:dyDescent="0.25">
      <c r="A7" s="120"/>
    </row>
    <row r="8" spans="1:1" s="1" customFormat="1" x14ac:dyDescent="0.25">
      <c r="A8" s="120"/>
    </row>
    <row r="9" spans="1:1" s="1" customFormat="1" x14ac:dyDescent="0.25">
      <c r="A9" s="120"/>
    </row>
    <row r="10" spans="1:1" s="1" customFormat="1" x14ac:dyDescent="0.25">
      <c r="A10" s="120"/>
    </row>
    <row r="11" spans="1:1" s="1" customFormat="1" x14ac:dyDescent="0.25">
      <c r="A11" s="120"/>
    </row>
    <row r="12" spans="1:1" s="1" customFormat="1" x14ac:dyDescent="0.25">
      <c r="A12" s="120"/>
    </row>
    <row r="13" spans="1:1" s="1" customFormat="1" x14ac:dyDescent="0.25">
      <c r="A13" s="120"/>
    </row>
    <row r="14" spans="1:1" s="1" customFormat="1" x14ac:dyDescent="0.25">
      <c r="A14" s="120"/>
    </row>
    <row r="15" spans="1:1" s="1" customFormat="1" x14ac:dyDescent="0.25">
      <c r="A15" s="120"/>
    </row>
    <row r="16" spans="1:1"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8"/>
  <sheetViews>
    <sheetView zoomScale="60" zoomScaleNormal="60" workbookViewId="0">
      <pane xSplit="2" ySplit="2" topLeftCell="C3" activePane="bottomRight" state="frozen"/>
      <selection pane="topRight" activeCell="C1" sqref="C1"/>
      <selection pane="bottomLeft" activeCell="A3" sqref="A3"/>
      <selection pane="bottomRight" activeCell="C26" sqref="C26"/>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88</v>
      </c>
      <c r="B1" s="108"/>
      <c r="C1" s="108"/>
      <c r="D1" s="109"/>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67"/>
      <c r="E3" s="267"/>
      <c r="F3" s="267"/>
      <c r="G3" s="267"/>
      <c r="H3" s="267"/>
      <c r="I3" s="267"/>
      <c r="J3" s="267"/>
      <c r="K3" s="267"/>
      <c r="L3" s="267"/>
    </row>
    <row r="4" spans="1:46" s="1" customFormat="1" ht="26.25" x14ac:dyDescent="0.25">
      <c r="A4" s="269" t="s">
        <v>43</v>
      </c>
      <c r="B4" s="269"/>
      <c r="C4" s="137">
        <v>182</v>
      </c>
      <c r="D4" s="268"/>
      <c r="E4" s="268"/>
      <c r="F4" s="268"/>
      <c r="G4" s="268"/>
      <c r="H4" s="268"/>
      <c r="I4" s="268"/>
      <c r="J4" s="268"/>
      <c r="K4" s="268"/>
      <c r="L4" s="268"/>
    </row>
    <row r="5" spans="1:46" s="1" customFormat="1" ht="26.25" x14ac:dyDescent="0.25">
      <c r="A5" s="269" t="s">
        <v>242</v>
      </c>
      <c r="B5" s="269"/>
      <c r="C5" s="209">
        <f>C4*1.36</f>
        <v>247.52</v>
      </c>
      <c r="D5" s="268"/>
      <c r="E5" s="268"/>
      <c r="F5" s="268"/>
      <c r="G5" s="268"/>
      <c r="H5" s="268"/>
      <c r="I5" s="268"/>
      <c r="J5" s="268"/>
      <c r="K5" s="268"/>
      <c r="L5" s="268"/>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1.098901098901099</v>
      </c>
      <c r="E7" s="100">
        <f t="shared" ref="E7:I7" si="0">(E8/$C$4)*100</f>
        <v>3.8461538461538463</v>
      </c>
      <c r="F7" s="100">
        <f t="shared" si="0"/>
        <v>65.934065934065927</v>
      </c>
      <c r="G7" s="87">
        <f>(G8/$C$4)*100</f>
        <v>0.5494505494505495</v>
      </c>
      <c r="H7" s="100">
        <f>(H8/$C$4)*100</f>
        <v>28.571428571428569</v>
      </c>
      <c r="I7" s="87">
        <f t="shared" si="0"/>
        <v>0</v>
      </c>
      <c r="J7" s="90">
        <v>16.899999999999999</v>
      </c>
      <c r="K7" s="90">
        <v>79.599999999999994</v>
      </c>
      <c r="L7" s="90">
        <v>3.5</v>
      </c>
      <c r="M7" s="71"/>
    </row>
    <row r="8" spans="1:46" s="1" customFormat="1" ht="26.25" customHeight="1" x14ac:dyDescent="0.25">
      <c r="A8" s="128"/>
      <c r="B8" s="123" t="s">
        <v>49</v>
      </c>
      <c r="C8" s="73"/>
      <c r="D8" s="50">
        <v>2</v>
      </c>
      <c r="E8" s="50">
        <v>7</v>
      </c>
      <c r="F8" s="50">
        <v>120</v>
      </c>
      <c r="G8" s="50">
        <v>1</v>
      </c>
      <c r="H8" s="50">
        <v>52</v>
      </c>
      <c r="I8" s="50">
        <v>0</v>
      </c>
      <c r="J8" s="91">
        <f>($H$8/100)*J7</f>
        <v>8.7880000000000003</v>
      </c>
      <c r="K8" s="91">
        <f>($H$8/100)*K7</f>
        <v>41.391999999999996</v>
      </c>
      <c r="L8" s="91">
        <f>($H$8/100)*L7</f>
        <v>1.82</v>
      </c>
      <c r="M8" s="94"/>
    </row>
    <row r="9" spans="1:46" s="1" customFormat="1" ht="26.25" customHeight="1" x14ac:dyDescent="0.25">
      <c r="A9" s="124" t="s">
        <v>52</v>
      </c>
      <c r="B9" s="122" t="s">
        <v>50</v>
      </c>
      <c r="C9" s="73"/>
      <c r="D9" s="87">
        <v>12.108000000000001</v>
      </c>
      <c r="E9" s="87">
        <v>1.216</v>
      </c>
      <c r="F9" s="87">
        <v>134.77600000000001</v>
      </c>
      <c r="G9" s="87">
        <v>0.01</v>
      </c>
      <c r="H9" s="87">
        <v>51.103999999999999</v>
      </c>
      <c r="I9" s="87">
        <v>0</v>
      </c>
      <c r="J9" s="91"/>
      <c r="K9" s="91"/>
      <c r="L9" s="91"/>
      <c r="M9" s="139">
        <f>SUM(D9:I9)</f>
        <v>199.214</v>
      </c>
    </row>
    <row r="10" spans="1:46" s="1" customFormat="1" ht="26.25" customHeight="1" x14ac:dyDescent="0.25">
      <c r="A10" s="128"/>
      <c r="B10" s="123" t="s">
        <v>51</v>
      </c>
      <c r="C10" s="73"/>
      <c r="D10" s="88">
        <f>($C$5/100)*D7</f>
        <v>2.72</v>
      </c>
      <c r="E10" s="88">
        <f t="shared" ref="E10:I10" si="1">($C$5/100)*E7</f>
        <v>9.5200000000000014</v>
      </c>
      <c r="F10" s="88">
        <f t="shared" si="1"/>
        <v>163.19999999999999</v>
      </c>
      <c r="G10" s="88">
        <f>($C$5/100)*G7</f>
        <v>1.36</v>
      </c>
      <c r="H10" s="88">
        <f>($C$5/100)*H7</f>
        <v>70.72</v>
      </c>
      <c r="I10" s="88">
        <f t="shared" si="1"/>
        <v>0</v>
      </c>
      <c r="J10" s="92">
        <f>($H$10/100)*J7</f>
        <v>11.951679999999998</v>
      </c>
      <c r="K10" s="92">
        <f>($H$10/100)*K7</f>
        <v>56.293119999999995</v>
      </c>
      <c r="L10" s="92">
        <f>($H$10/100)*L7</f>
        <v>2.4751999999999996</v>
      </c>
      <c r="M10" s="94"/>
    </row>
    <row r="11" spans="1:46" s="1" customFormat="1" ht="26.25" customHeight="1" x14ac:dyDescent="0.25">
      <c r="A11" s="124" t="s">
        <v>53</v>
      </c>
      <c r="B11" s="122" t="s">
        <v>56</v>
      </c>
      <c r="C11" s="73"/>
      <c r="D11" s="87">
        <v>11.75</v>
      </c>
      <c r="E11" s="100">
        <v>0.05</v>
      </c>
      <c r="F11" s="65">
        <v>93.89</v>
      </c>
      <c r="G11" s="51">
        <v>0</v>
      </c>
      <c r="H11" s="87">
        <v>50.1</v>
      </c>
      <c r="I11" s="87">
        <v>0</v>
      </c>
      <c r="J11" s="90">
        <v>5</v>
      </c>
      <c r="K11" s="93">
        <v>5026</v>
      </c>
      <c r="L11" s="90">
        <v>2</v>
      </c>
      <c r="M11" s="94"/>
    </row>
    <row r="12" spans="1:46" s="1" customFormat="1" ht="26.25" customHeight="1" x14ac:dyDescent="0.25">
      <c r="A12" s="124"/>
      <c r="B12" s="122" t="s">
        <v>62</v>
      </c>
      <c r="C12" s="73"/>
      <c r="D12" s="50">
        <v>0.05</v>
      </c>
      <c r="E12" s="50">
        <v>0.02</v>
      </c>
      <c r="F12" s="231">
        <v>11.4</v>
      </c>
      <c r="G12" s="51">
        <v>0</v>
      </c>
      <c r="H12" s="50">
        <v>93.51</v>
      </c>
      <c r="I12" s="87">
        <v>0</v>
      </c>
      <c r="J12" s="90"/>
      <c r="K12" s="93"/>
      <c r="L12" s="90"/>
      <c r="M12" s="94"/>
    </row>
    <row r="13" spans="1:46" s="1" customFormat="1" ht="26.25" customHeight="1" x14ac:dyDescent="0.25">
      <c r="B13" s="122" t="s">
        <v>57</v>
      </c>
      <c r="C13" s="73"/>
      <c r="D13" s="140">
        <f>D12/D14</f>
        <v>4.2372881355932203E-3</v>
      </c>
      <c r="E13" s="221">
        <v>2.0000000000000001E-4</v>
      </c>
      <c r="F13" s="140">
        <f t="shared" ref="F13:H13" si="2">F12/F14</f>
        <v>0.1082723905404122</v>
      </c>
      <c r="G13" s="140"/>
      <c r="H13" s="140">
        <f t="shared" si="2"/>
        <v>0.65113850010444951</v>
      </c>
      <c r="I13" s="140"/>
      <c r="J13" s="90">
        <v>30.61</v>
      </c>
      <c r="K13" s="93">
        <v>33.07</v>
      </c>
      <c r="L13" s="90">
        <v>455.3</v>
      </c>
      <c r="M13" s="94"/>
    </row>
    <row r="14" spans="1:46" s="1" customFormat="1" ht="26.25" x14ac:dyDescent="0.25">
      <c r="A14" s="46"/>
      <c r="B14" s="122" t="s">
        <v>54</v>
      </c>
      <c r="C14" s="126">
        <f>SUM(D14:I14)</f>
        <v>260.77000000000004</v>
      </c>
      <c r="D14" s="65">
        <f>D12+D11</f>
        <v>11.8</v>
      </c>
      <c r="E14" s="220">
        <f t="shared" ref="E14:I14" si="3">E12+E11</f>
        <v>7.0000000000000007E-2</v>
      </c>
      <c r="F14" s="97">
        <f t="shared" si="3"/>
        <v>105.29</v>
      </c>
      <c r="G14" s="97">
        <f t="shared" si="3"/>
        <v>0</v>
      </c>
      <c r="H14" s="97">
        <f t="shared" si="3"/>
        <v>143.61000000000001</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 t="shared" ref="D16:H16" si="5">D11/D8</f>
        <v>5.875</v>
      </c>
      <c r="E16" s="127">
        <f t="shared" si="5"/>
        <v>7.1428571428571435E-3</v>
      </c>
      <c r="F16" s="136">
        <f t="shared" si="5"/>
        <v>0.78241666666666665</v>
      </c>
      <c r="G16" s="136">
        <f t="shared" si="5"/>
        <v>0</v>
      </c>
      <c r="H16" s="136">
        <f t="shared" si="5"/>
        <v>0.96346153846153848</v>
      </c>
      <c r="I16" s="136"/>
      <c r="J16" s="125">
        <f>J14/J8</f>
        <v>0.81994187858392487</v>
      </c>
      <c r="K16" s="125">
        <f>K14/K8</f>
        <v>181.42003562156771</v>
      </c>
      <c r="L16" s="125">
        <f>L14/L8</f>
        <v>-0.30928823498482938</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0.97043277172117604</v>
      </c>
      <c r="E17" s="127">
        <f t="shared" ref="E17:H17" si="6">E11/E9</f>
        <v>4.1118421052631582E-2</v>
      </c>
      <c r="F17" s="127">
        <f t="shared" si="6"/>
        <v>0.69663738351041726</v>
      </c>
      <c r="G17" s="127">
        <f t="shared" si="6"/>
        <v>0</v>
      </c>
      <c r="H17" s="127">
        <f t="shared" si="6"/>
        <v>0.98035378835316223</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D14/D8</f>
        <v>5.9</v>
      </c>
      <c r="E18" s="133">
        <f t="shared" ref="E18:H18" si="7">E14/E8</f>
        <v>0.01</v>
      </c>
      <c r="F18" s="133">
        <f t="shared" si="7"/>
        <v>0.87741666666666673</v>
      </c>
      <c r="G18" s="133">
        <f t="shared" si="7"/>
        <v>0</v>
      </c>
      <c r="H18" s="133">
        <f t="shared" si="7"/>
        <v>2.7617307692307693</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0.97456227287743646</v>
      </c>
      <c r="E19" s="129">
        <f t="shared" ref="E19:H19" si="8">E14/E9</f>
        <v>5.7565789473684216E-2</v>
      </c>
      <c r="F19" s="129">
        <f t="shared" si="8"/>
        <v>0.78122217605508393</v>
      </c>
      <c r="G19" s="129">
        <f t="shared" si="8"/>
        <v>0</v>
      </c>
      <c r="H19" s="129">
        <f t="shared" si="8"/>
        <v>2.8101518472135258</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0">
        <f>D14/D10</f>
        <v>4.3382352941176467</v>
      </c>
      <c r="E20" s="190">
        <f>E14/E10</f>
        <v>7.3529411764705881E-3</v>
      </c>
      <c r="F20" s="191">
        <f>F14/F10</f>
        <v>0.64515931372549029</v>
      </c>
      <c r="G20" s="191">
        <f t="shared" ref="G20:H20" si="9">G14/G10</f>
        <v>0</v>
      </c>
      <c r="H20" s="191">
        <f t="shared" si="9"/>
        <v>2.0306843891402719</v>
      </c>
      <c r="I20" s="191"/>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53">
        <f t="shared" ref="D21:H21" si="10">D10-D14</f>
        <v>-9.08</v>
      </c>
      <c r="E21" s="192">
        <f t="shared" si="10"/>
        <v>9.4500000000000011</v>
      </c>
      <c r="F21" s="193">
        <f t="shared" si="10"/>
        <v>57.909999999999982</v>
      </c>
      <c r="G21" s="193">
        <f t="shared" si="10"/>
        <v>1.36</v>
      </c>
      <c r="H21" s="153">
        <f t="shared" si="10"/>
        <v>-72.890000000000015</v>
      </c>
      <c r="I21" s="193">
        <v>0</v>
      </c>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70" t="s">
        <v>48</v>
      </c>
      <c r="B22" s="271"/>
      <c r="C22" s="272">
        <v>3</v>
      </c>
      <c r="D22" s="161" t="s">
        <v>98</v>
      </c>
      <c r="E22" s="182" t="s">
        <v>98</v>
      </c>
      <c r="F22" s="182" t="s">
        <v>98</v>
      </c>
      <c r="G22" s="182"/>
      <c r="H22" s="161" t="s">
        <v>98</v>
      </c>
      <c r="I22" s="210"/>
      <c r="J22" s="61"/>
      <c r="K22" s="61"/>
      <c r="L22" s="61"/>
      <c r="M22" s="1"/>
      <c r="O22" s="1"/>
      <c r="Q22" s="150"/>
      <c r="R22" s="150"/>
      <c r="AC22" s="1"/>
      <c r="AD22" s="1"/>
      <c r="AE22" s="1"/>
      <c r="AF22" s="1"/>
      <c r="AG22" s="1"/>
      <c r="AH22" s="1"/>
      <c r="AI22" s="1"/>
      <c r="AJ22" s="1"/>
      <c r="AK22" s="1"/>
      <c r="AL22" s="1"/>
      <c r="AM22" s="1"/>
      <c r="AN22" s="1"/>
      <c r="AO22" s="1"/>
      <c r="AP22" s="1"/>
      <c r="AQ22" s="1"/>
      <c r="AR22" s="1"/>
      <c r="AS22" s="1"/>
      <c r="AT22" s="1"/>
    </row>
    <row r="23" spans="1:46" s="71" customFormat="1" ht="42.75" thickBot="1" x14ac:dyDescent="0.45">
      <c r="A23" s="159" t="s">
        <v>74</v>
      </c>
      <c r="B23" s="160"/>
      <c r="C23" s="273"/>
      <c r="D23" s="75" t="s">
        <v>104</v>
      </c>
      <c r="E23" s="183" t="s">
        <v>106</v>
      </c>
      <c r="F23" s="183" t="s">
        <v>107</v>
      </c>
      <c r="G23" s="183"/>
      <c r="H23" s="162" t="s">
        <v>110</v>
      </c>
      <c r="I23" s="211"/>
      <c r="J23" s="157"/>
      <c r="K23" s="77"/>
      <c r="L23" s="77"/>
      <c r="M23" s="155"/>
      <c r="N23" s="155"/>
      <c r="O23" s="155"/>
      <c r="P23" s="156"/>
      <c r="Q23" s="151"/>
      <c r="R23" s="151"/>
    </row>
    <row r="24" spans="1:46" s="71" customFormat="1" ht="42.75" thickBot="1" x14ac:dyDescent="0.45">
      <c r="A24" s="275" t="s">
        <v>76</v>
      </c>
      <c r="B24" s="276"/>
      <c r="C24" s="273"/>
      <c r="D24" s="75" t="s">
        <v>105</v>
      </c>
      <c r="E24" s="183"/>
      <c r="F24" s="183" t="s">
        <v>108</v>
      </c>
      <c r="G24" s="183"/>
      <c r="H24" s="162" t="s">
        <v>111</v>
      </c>
      <c r="I24" s="211"/>
      <c r="J24" s="152"/>
      <c r="K24" s="152"/>
      <c r="L24" s="152"/>
      <c r="M24" s="155"/>
      <c r="N24" s="155"/>
      <c r="O24" s="155"/>
      <c r="P24" s="156"/>
      <c r="Q24" s="151"/>
      <c r="R24" s="151"/>
    </row>
    <row r="25" spans="1:46" s="71" customFormat="1" ht="27" thickBot="1" x14ac:dyDescent="0.45">
      <c r="A25" s="277" t="s">
        <v>75</v>
      </c>
      <c r="B25" s="278"/>
      <c r="C25" s="274"/>
      <c r="D25" s="163"/>
      <c r="E25" s="184"/>
      <c r="F25" s="61" t="s">
        <v>109</v>
      </c>
      <c r="G25" s="184"/>
      <c r="H25" s="222" t="s">
        <v>97</v>
      </c>
      <c r="I25" s="212"/>
      <c r="J25" s="152"/>
      <c r="K25" s="152"/>
      <c r="L25" s="152"/>
      <c r="M25" s="70"/>
      <c r="N25" s="70"/>
      <c r="O25" s="70"/>
      <c r="Q25" s="151"/>
      <c r="R25" s="151"/>
    </row>
    <row r="26" spans="1:46" ht="71.25" customHeight="1" thickBot="1" x14ac:dyDescent="0.3">
      <c r="A26" s="256" t="s">
        <v>36</v>
      </c>
      <c r="B26" s="257"/>
      <c r="C26" s="102"/>
      <c r="D26" s="158"/>
      <c r="E26" s="158"/>
      <c r="F26" s="158"/>
      <c r="G26" s="158"/>
      <c r="H26" s="158"/>
      <c r="I26" s="158"/>
      <c r="J26" s="103"/>
      <c r="K26" s="103"/>
      <c r="L26" s="104"/>
      <c r="M26" s="40" t="s">
        <v>66</v>
      </c>
      <c r="N26" s="40" t="s">
        <v>37</v>
      </c>
      <c r="O26" s="40" t="s">
        <v>67</v>
      </c>
      <c r="P26" s="81" t="s">
        <v>68</v>
      </c>
      <c r="Q26" s="150"/>
      <c r="R26" s="150"/>
      <c r="AC26" s="1"/>
      <c r="AD26" s="1"/>
      <c r="AE26" s="1"/>
      <c r="AF26" s="1"/>
      <c r="AG26" s="1"/>
      <c r="AH26" s="1"/>
      <c r="AI26" s="1"/>
      <c r="AJ26" s="1"/>
      <c r="AK26" s="1"/>
      <c r="AL26" s="1"/>
      <c r="AM26" s="1"/>
      <c r="AN26" s="1"/>
      <c r="AO26" s="1"/>
      <c r="AP26" s="1"/>
      <c r="AQ26" s="1"/>
      <c r="AR26" s="1"/>
      <c r="AS26" s="1"/>
      <c r="AT26" s="1"/>
    </row>
    <row r="27" spans="1:46" ht="63" customHeight="1" x14ac:dyDescent="0.25">
      <c r="A27" s="79"/>
      <c r="B27" s="80"/>
      <c r="C27" s="101" t="s">
        <v>72</v>
      </c>
      <c r="D27" s="67" t="s">
        <v>28</v>
      </c>
      <c r="E27" s="1"/>
      <c r="F27" s="1"/>
      <c r="G27" s="1"/>
      <c r="H27" s="1"/>
      <c r="I27" s="1"/>
      <c r="J27" s="1"/>
      <c r="K27" s="1"/>
      <c r="L27" s="1"/>
      <c r="M27" s="10"/>
      <c r="N27" s="9"/>
      <c r="O27" s="11"/>
      <c r="P27" s="10"/>
      <c r="Q27" s="255"/>
      <c r="R27" s="255"/>
      <c r="AC27" s="1"/>
      <c r="AD27" s="1"/>
      <c r="AE27" s="1"/>
      <c r="AF27" s="1"/>
      <c r="AG27" s="1"/>
      <c r="AH27" s="1"/>
      <c r="AI27" s="1"/>
      <c r="AJ27" s="1"/>
      <c r="AK27" s="1"/>
      <c r="AL27" s="1"/>
      <c r="AM27" s="1"/>
      <c r="AN27" s="1"/>
      <c r="AO27" s="1"/>
      <c r="AP27" s="1"/>
      <c r="AQ27" s="1"/>
      <c r="AR27" s="1"/>
      <c r="AS27" s="1"/>
      <c r="AT27" s="1"/>
    </row>
    <row r="28" spans="1:46" ht="45" x14ac:dyDescent="0.25">
      <c r="A28" s="258" t="s">
        <v>13</v>
      </c>
      <c r="B28" s="259"/>
      <c r="C28" s="54" t="s">
        <v>71</v>
      </c>
      <c r="D28" s="173" t="s">
        <v>140</v>
      </c>
      <c r="E28" s="198" t="s">
        <v>140</v>
      </c>
      <c r="F28" s="185" t="s">
        <v>140</v>
      </c>
      <c r="G28" s="188" t="s">
        <v>140</v>
      </c>
      <c r="H28" s="172" t="s">
        <v>140</v>
      </c>
      <c r="I28" s="213" t="s">
        <v>141</v>
      </c>
      <c r="J28" s="39"/>
      <c r="K28" s="75"/>
      <c r="L28" s="39"/>
      <c r="M28" s="3" t="s">
        <v>147</v>
      </c>
      <c r="N28" s="171" t="s">
        <v>191</v>
      </c>
      <c r="O28" s="265" t="s">
        <v>192</v>
      </c>
      <c r="P28" s="227" t="s">
        <v>148</v>
      </c>
      <c r="Q28" s="150"/>
      <c r="R28" s="150"/>
      <c r="AC28" s="1"/>
      <c r="AD28" s="1"/>
      <c r="AE28" s="1"/>
      <c r="AF28" s="1"/>
      <c r="AG28" s="1"/>
      <c r="AH28" s="1"/>
      <c r="AI28" s="1"/>
      <c r="AJ28" s="1"/>
      <c r="AK28" s="1"/>
      <c r="AL28" s="1"/>
      <c r="AM28" s="1"/>
      <c r="AN28" s="1"/>
      <c r="AO28" s="1"/>
      <c r="AP28" s="1"/>
      <c r="AQ28" s="1"/>
      <c r="AR28" s="1"/>
      <c r="AS28" s="1"/>
      <c r="AT28" s="1"/>
    </row>
    <row r="29" spans="1:46" ht="42" x14ac:dyDescent="0.25">
      <c r="A29" s="260"/>
      <c r="B29" s="259"/>
      <c r="C29" s="55" t="s">
        <v>69</v>
      </c>
      <c r="D29" s="173" t="s">
        <v>140</v>
      </c>
      <c r="E29" s="198" t="s">
        <v>140</v>
      </c>
      <c r="F29" s="185" t="s">
        <v>140</v>
      </c>
      <c r="G29" s="188" t="s">
        <v>140</v>
      </c>
      <c r="H29" s="172" t="s">
        <v>140</v>
      </c>
      <c r="I29" s="213" t="s">
        <v>141</v>
      </c>
      <c r="J29" s="33"/>
      <c r="K29" s="75"/>
      <c r="L29" s="33"/>
      <c r="M29" s="3" t="s">
        <v>149</v>
      </c>
      <c r="N29" s="171" t="s">
        <v>150</v>
      </c>
      <c r="O29" s="266"/>
      <c r="P29" s="227" t="s">
        <v>148</v>
      </c>
      <c r="Q29" s="255"/>
      <c r="R29" s="255"/>
      <c r="AC29" s="1"/>
      <c r="AD29" s="1"/>
      <c r="AE29" s="1"/>
      <c r="AF29" s="1"/>
      <c r="AG29" s="1"/>
      <c r="AH29" s="1"/>
      <c r="AI29" s="1"/>
      <c r="AJ29" s="1"/>
      <c r="AK29" s="1"/>
      <c r="AL29" s="1"/>
      <c r="AM29" s="1"/>
      <c r="AN29" s="1"/>
      <c r="AO29" s="1"/>
      <c r="AP29" s="1"/>
      <c r="AQ29" s="1"/>
      <c r="AR29" s="1"/>
      <c r="AS29" s="1"/>
      <c r="AT29" s="1"/>
    </row>
    <row r="30" spans="1:46" ht="45" x14ac:dyDescent="0.25">
      <c r="A30" s="260"/>
      <c r="B30" s="259"/>
      <c r="C30" s="54" t="s">
        <v>70</v>
      </c>
      <c r="D30" s="216" t="s">
        <v>167</v>
      </c>
      <c r="E30" s="187" t="s">
        <v>167</v>
      </c>
      <c r="F30" s="185" t="s">
        <v>167</v>
      </c>
      <c r="G30" s="187" t="s">
        <v>167</v>
      </c>
      <c r="H30" s="172" t="s">
        <v>167</v>
      </c>
      <c r="I30" s="213" t="s">
        <v>141</v>
      </c>
      <c r="J30" s="34"/>
      <c r="K30" s="76"/>
      <c r="L30" s="34"/>
      <c r="M30" s="3" t="s">
        <v>149</v>
      </c>
      <c r="N30" s="171" t="s">
        <v>189</v>
      </c>
      <c r="O30" s="232" t="s">
        <v>190</v>
      </c>
      <c r="P30" s="233" t="s">
        <v>21</v>
      </c>
      <c r="Q30" s="150"/>
      <c r="R30" s="150"/>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0"/>
      <c r="H31" s="4"/>
      <c r="I31" s="7"/>
      <c r="J31" s="4"/>
      <c r="K31" s="7"/>
      <c r="L31" s="4"/>
      <c r="M31" s="5"/>
      <c r="N31" s="5"/>
      <c r="O31" s="6"/>
      <c r="P31" s="203"/>
      <c r="Q31" s="150"/>
      <c r="R31" s="150"/>
      <c r="AC31" s="1"/>
      <c r="AD31" s="1"/>
      <c r="AE31" s="1"/>
      <c r="AF31" s="1"/>
      <c r="AG31" s="1"/>
      <c r="AH31" s="1"/>
      <c r="AI31" s="1"/>
      <c r="AJ31" s="1"/>
      <c r="AK31" s="1"/>
      <c r="AL31" s="1"/>
      <c r="AM31" s="1"/>
      <c r="AN31" s="1"/>
      <c r="AO31" s="1"/>
      <c r="AP31" s="1"/>
      <c r="AQ31" s="1"/>
      <c r="AR31" s="1"/>
      <c r="AS31" s="1"/>
      <c r="AT31" s="1"/>
    </row>
    <row r="32" spans="1:46" ht="34.5" x14ac:dyDescent="0.25">
      <c r="A32" s="1"/>
      <c r="B32" s="1"/>
      <c r="C32" s="74" t="s">
        <v>73</v>
      </c>
      <c r="D32" s="67" t="s">
        <v>28</v>
      </c>
      <c r="E32" s="1"/>
      <c r="F32" s="9"/>
      <c r="G32" s="111"/>
      <c r="H32" s="1"/>
      <c r="I32" s="9"/>
      <c r="J32" s="1"/>
      <c r="L32" s="1"/>
      <c r="M32" s="10"/>
      <c r="N32" s="10"/>
      <c r="O32" s="11"/>
      <c r="P32" s="203"/>
      <c r="Q32" s="255"/>
      <c r="R32" s="255"/>
      <c r="AC32" s="1"/>
      <c r="AD32" s="1"/>
      <c r="AE32" s="1"/>
      <c r="AF32" s="1"/>
      <c r="AG32" s="1"/>
      <c r="AH32" s="1"/>
      <c r="AI32" s="1"/>
      <c r="AJ32" s="1"/>
      <c r="AK32" s="1"/>
      <c r="AL32" s="1"/>
      <c r="AM32" s="1"/>
      <c r="AN32" s="1"/>
      <c r="AO32" s="1"/>
      <c r="AP32" s="1"/>
      <c r="AQ32" s="1"/>
      <c r="AR32" s="1"/>
      <c r="AS32" s="1"/>
      <c r="AT32" s="1"/>
    </row>
    <row r="33" spans="1:46" ht="60" customHeight="1" x14ac:dyDescent="0.25">
      <c r="A33" s="251" t="s">
        <v>7</v>
      </c>
      <c r="B33" s="252"/>
      <c r="C33" s="178" t="s">
        <v>80</v>
      </c>
      <c r="D33" s="217" t="s">
        <v>165</v>
      </c>
      <c r="E33" s="186" t="s">
        <v>141</v>
      </c>
      <c r="F33" s="185" t="s">
        <v>165</v>
      </c>
      <c r="G33" s="186" t="s">
        <v>141</v>
      </c>
      <c r="H33" s="217" t="s">
        <v>165</v>
      </c>
      <c r="I33" s="213" t="s">
        <v>141</v>
      </c>
      <c r="J33" s="25"/>
      <c r="K33" s="75"/>
      <c r="L33" s="25"/>
      <c r="M33" s="3" t="s">
        <v>147</v>
      </c>
      <c r="N33" s="141" t="s">
        <v>142</v>
      </c>
      <c r="O33" s="226" t="s">
        <v>143</v>
      </c>
      <c r="P33" s="233" t="s">
        <v>163</v>
      </c>
      <c r="Q33" s="150"/>
      <c r="R33" s="150"/>
      <c r="AC33" s="1"/>
      <c r="AD33" s="1"/>
      <c r="AE33" s="1"/>
      <c r="AF33" s="1"/>
      <c r="AG33" s="1"/>
      <c r="AH33" s="1"/>
      <c r="AI33" s="1"/>
      <c r="AJ33" s="1"/>
      <c r="AK33" s="1"/>
      <c r="AL33" s="1"/>
      <c r="AM33" s="1"/>
      <c r="AN33" s="1"/>
      <c r="AO33" s="1"/>
      <c r="AP33" s="1"/>
      <c r="AQ33" s="1"/>
      <c r="AR33" s="1"/>
      <c r="AS33" s="1"/>
      <c r="AT33" s="1"/>
    </row>
    <row r="34" spans="1:46" ht="41.1" customHeight="1" x14ac:dyDescent="0.25">
      <c r="A34" s="251"/>
      <c r="B34" s="252"/>
      <c r="C34" s="178" t="s">
        <v>81</v>
      </c>
      <c r="D34" s="217" t="s">
        <v>165</v>
      </c>
      <c r="E34" s="186" t="s">
        <v>141</v>
      </c>
      <c r="F34" s="185" t="s">
        <v>165</v>
      </c>
      <c r="G34" s="186" t="s">
        <v>141</v>
      </c>
      <c r="H34" s="217" t="s">
        <v>165</v>
      </c>
      <c r="I34" s="213" t="s">
        <v>141</v>
      </c>
      <c r="J34" s="35"/>
      <c r="K34" s="75"/>
      <c r="L34" s="35"/>
      <c r="M34" s="3" t="s">
        <v>147</v>
      </c>
      <c r="N34" s="141" t="s">
        <v>144</v>
      </c>
      <c r="O34" s="261" t="s">
        <v>145</v>
      </c>
      <c r="P34" s="233" t="s">
        <v>163</v>
      </c>
      <c r="Q34" s="150"/>
      <c r="R34" s="150"/>
      <c r="AC34" s="1"/>
      <c r="AD34" s="1"/>
      <c r="AE34" s="1"/>
      <c r="AF34" s="1"/>
      <c r="AG34" s="1"/>
      <c r="AH34" s="1"/>
      <c r="AI34" s="1"/>
      <c r="AJ34" s="1"/>
      <c r="AK34" s="1"/>
      <c r="AL34" s="1"/>
      <c r="AM34" s="1"/>
      <c r="AN34" s="1"/>
      <c r="AO34" s="1"/>
      <c r="AP34" s="1"/>
      <c r="AQ34" s="1"/>
      <c r="AR34" s="1"/>
      <c r="AS34" s="1"/>
      <c r="AT34" s="1"/>
    </row>
    <row r="35" spans="1:46" ht="45" x14ac:dyDescent="0.25">
      <c r="A35" s="251"/>
      <c r="B35" s="252"/>
      <c r="C35" s="179" t="s">
        <v>79</v>
      </c>
      <c r="D35" s="217" t="s">
        <v>165</v>
      </c>
      <c r="E35" s="186" t="s">
        <v>141</v>
      </c>
      <c r="F35" s="185" t="s">
        <v>140</v>
      </c>
      <c r="G35" s="186" t="s">
        <v>141</v>
      </c>
      <c r="H35" s="217" t="s">
        <v>140</v>
      </c>
      <c r="I35" s="213" t="s">
        <v>141</v>
      </c>
      <c r="J35" s="26"/>
      <c r="K35" s="76"/>
      <c r="L35" s="26"/>
      <c r="M35" s="3" t="s">
        <v>147</v>
      </c>
      <c r="N35" s="171" t="s">
        <v>180</v>
      </c>
      <c r="O35" s="261"/>
      <c r="P35" s="233" t="s">
        <v>148</v>
      </c>
      <c r="Q35" s="150"/>
      <c r="R35" s="150"/>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251"/>
      <c r="B36" s="252"/>
      <c r="C36" s="181" t="s">
        <v>78</v>
      </c>
      <c r="D36" s="217" t="s">
        <v>165</v>
      </c>
      <c r="E36" s="186" t="s">
        <v>141</v>
      </c>
      <c r="F36" s="185" t="s">
        <v>165</v>
      </c>
      <c r="G36" s="186" t="s">
        <v>141</v>
      </c>
      <c r="H36" s="217" t="s">
        <v>165</v>
      </c>
      <c r="I36" s="213" t="s">
        <v>141</v>
      </c>
      <c r="J36" s="26"/>
      <c r="K36" s="75"/>
      <c r="L36" s="26"/>
      <c r="M36" s="3" t="s">
        <v>147</v>
      </c>
      <c r="N36" s="3" t="s">
        <v>141</v>
      </c>
      <c r="O36" s="262"/>
      <c r="P36" s="233" t="s">
        <v>163</v>
      </c>
      <c r="Q36" s="150"/>
      <c r="R36" s="150"/>
      <c r="AC36" s="1"/>
      <c r="AD36" s="1"/>
      <c r="AE36" s="1"/>
      <c r="AF36" s="1"/>
      <c r="AG36" s="1"/>
      <c r="AH36" s="1"/>
      <c r="AI36" s="1"/>
      <c r="AJ36" s="1"/>
      <c r="AK36" s="1"/>
      <c r="AL36" s="1"/>
      <c r="AM36" s="1"/>
      <c r="AN36" s="1"/>
      <c r="AO36" s="1"/>
      <c r="AP36" s="1"/>
      <c r="AQ36" s="1"/>
      <c r="AR36" s="1"/>
      <c r="AS36" s="1"/>
      <c r="AT36" s="1"/>
    </row>
    <row r="37" spans="1:46" ht="39" customHeight="1" x14ac:dyDescent="0.25">
      <c r="A37" s="251"/>
      <c r="B37" s="252"/>
      <c r="C37" s="180" t="s">
        <v>77</v>
      </c>
      <c r="D37" s="217" t="s">
        <v>167</v>
      </c>
      <c r="E37" s="186" t="s">
        <v>141</v>
      </c>
      <c r="F37" s="185" t="s">
        <v>167</v>
      </c>
      <c r="G37" s="186" t="s">
        <v>141</v>
      </c>
      <c r="H37" s="217" t="s">
        <v>167</v>
      </c>
      <c r="I37" s="213" t="s">
        <v>141</v>
      </c>
      <c r="J37" s="27"/>
      <c r="K37" s="75"/>
      <c r="L37" s="27"/>
      <c r="M37" s="3" t="s">
        <v>147</v>
      </c>
      <c r="N37" s="3" t="s">
        <v>141</v>
      </c>
      <c r="O37" s="226" t="s">
        <v>146</v>
      </c>
      <c r="P37" s="233" t="s">
        <v>148</v>
      </c>
      <c r="Q37" s="150"/>
      <c r="R37" s="150"/>
      <c r="AC37" s="1"/>
      <c r="AD37" s="1"/>
      <c r="AE37" s="1"/>
      <c r="AF37" s="1"/>
      <c r="AG37" s="1"/>
      <c r="AH37" s="1"/>
      <c r="AI37" s="1"/>
      <c r="AJ37" s="1"/>
      <c r="AK37" s="1"/>
      <c r="AL37" s="1"/>
      <c r="AM37" s="1"/>
      <c r="AN37" s="1"/>
      <c r="AO37" s="1"/>
      <c r="AP37" s="1"/>
      <c r="AQ37" s="1"/>
      <c r="AR37" s="1"/>
      <c r="AS37" s="1"/>
      <c r="AT37" s="1"/>
    </row>
    <row r="38" spans="1:46" ht="33.75" x14ac:dyDescent="0.25">
      <c r="A38" s="202"/>
      <c r="B38" s="164"/>
      <c r="C38" s="78"/>
      <c r="D38" s="166"/>
      <c r="E38" s="166"/>
      <c r="F38" s="166"/>
      <c r="G38" s="167"/>
      <c r="H38" s="166"/>
      <c r="I38" s="167"/>
      <c r="J38" s="165"/>
      <c r="K38" s="154"/>
      <c r="L38" s="165"/>
      <c r="M38" s="168"/>
      <c r="N38" s="168"/>
      <c r="O38" s="169"/>
      <c r="P38" s="204"/>
      <c r="Q38" s="150"/>
      <c r="R38" s="150"/>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7" t="s">
        <v>41</v>
      </c>
      <c r="E39" s="8"/>
      <c r="F39" s="16"/>
      <c r="G39" s="11"/>
      <c r="H39" s="8"/>
      <c r="I39" s="6"/>
      <c r="J39" s="8"/>
      <c r="L39" s="8"/>
      <c r="M39" s="5"/>
      <c r="N39" s="5"/>
      <c r="O39" s="5"/>
      <c r="P39" s="203"/>
      <c r="Q39" s="150"/>
      <c r="R39" s="150"/>
      <c r="AC39" s="1"/>
      <c r="AD39" s="1"/>
      <c r="AE39" s="1"/>
      <c r="AF39" s="1"/>
      <c r="AG39" s="1"/>
      <c r="AH39" s="1"/>
      <c r="AI39" s="1"/>
      <c r="AJ39" s="1"/>
      <c r="AK39" s="1"/>
      <c r="AL39" s="1"/>
      <c r="AM39" s="1"/>
      <c r="AN39" s="1"/>
      <c r="AO39" s="1"/>
      <c r="AP39" s="1"/>
      <c r="AQ39" s="1"/>
      <c r="AR39" s="1"/>
      <c r="AS39" s="1"/>
      <c r="AT39" s="1"/>
    </row>
    <row r="40" spans="1:46" ht="33.75" customHeight="1" x14ac:dyDescent="0.25">
      <c r="A40" s="251" t="s">
        <v>3</v>
      </c>
      <c r="B40" s="252"/>
      <c r="C40" s="58" t="s">
        <v>4</v>
      </c>
      <c r="D40" s="217" t="s">
        <v>167</v>
      </c>
      <c r="E40" s="186" t="s">
        <v>167</v>
      </c>
      <c r="F40" s="185" t="s">
        <v>167</v>
      </c>
      <c r="G40" s="186" t="s">
        <v>167</v>
      </c>
      <c r="H40" s="217" t="s">
        <v>167</v>
      </c>
      <c r="I40" s="213" t="s">
        <v>141</v>
      </c>
      <c r="J40" s="144"/>
      <c r="K40" s="145"/>
      <c r="L40" s="144"/>
      <c r="M40" s="3" t="s">
        <v>141</v>
      </c>
      <c r="N40" s="171" t="s">
        <v>141</v>
      </c>
      <c r="O40" s="195" t="s">
        <v>243</v>
      </c>
      <c r="P40" s="233" t="s">
        <v>24</v>
      </c>
      <c r="Q40"/>
      <c r="R40" s="150"/>
      <c r="AC40" s="1"/>
      <c r="AD40" s="1"/>
      <c r="AE40" s="1"/>
      <c r="AF40" s="1"/>
      <c r="AG40" s="1"/>
      <c r="AH40" s="1"/>
      <c r="AI40" s="1"/>
      <c r="AJ40" s="1"/>
      <c r="AK40" s="1"/>
      <c r="AL40" s="1"/>
      <c r="AM40" s="1"/>
      <c r="AN40" s="1"/>
      <c r="AO40" s="1"/>
      <c r="AP40" s="1"/>
      <c r="AQ40" s="1"/>
      <c r="AR40" s="1"/>
      <c r="AS40" s="1"/>
      <c r="AT40" s="1"/>
    </row>
    <row r="41" spans="1:46" ht="45" x14ac:dyDescent="0.25">
      <c r="A41" s="251"/>
      <c r="B41" s="252"/>
      <c r="C41" s="78" t="s">
        <v>10</v>
      </c>
      <c r="D41" s="217" t="s">
        <v>140</v>
      </c>
      <c r="E41" s="186" t="s">
        <v>140</v>
      </c>
      <c r="F41" s="185" t="s">
        <v>140</v>
      </c>
      <c r="G41" s="186" t="s">
        <v>140</v>
      </c>
      <c r="H41" s="217" t="s">
        <v>140</v>
      </c>
      <c r="I41" s="213" t="s">
        <v>141</v>
      </c>
      <c r="J41" s="144"/>
      <c r="K41" s="145"/>
      <c r="L41" s="144"/>
      <c r="M41" s="3" t="s">
        <v>141</v>
      </c>
      <c r="N41" s="28" t="s">
        <v>141</v>
      </c>
      <c r="O41" s="195" t="s">
        <v>193</v>
      </c>
      <c r="P41" s="233" t="s">
        <v>24</v>
      </c>
      <c r="Q41"/>
      <c r="R41" s="150"/>
      <c r="AC41" s="1"/>
      <c r="AD41" s="1"/>
      <c r="AE41" s="1"/>
      <c r="AF41" s="1"/>
      <c r="AG41" s="1"/>
      <c r="AH41" s="1"/>
      <c r="AI41" s="1"/>
      <c r="AJ41" s="1"/>
      <c r="AK41" s="1"/>
      <c r="AL41" s="1"/>
      <c r="AM41" s="1"/>
      <c r="AN41" s="1"/>
      <c r="AO41" s="1"/>
      <c r="AP41" s="1"/>
      <c r="AQ41" s="1"/>
      <c r="AR41" s="1"/>
      <c r="AS41" s="1"/>
      <c r="AT41" s="1"/>
    </row>
    <row r="42" spans="1:46" ht="45" customHeight="1" x14ac:dyDescent="0.25">
      <c r="A42" s="251"/>
      <c r="B42" s="252"/>
      <c r="C42" s="58" t="str">
        <f>C57</f>
        <v>Others Quota</v>
      </c>
      <c r="D42" s="217" t="s">
        <v>165</v>
      </c>
      <c r="E42" s="186" t="s">
        <v>165</v>
      </c>
      <c r="F42" s="185" t="s">
        <v>165</v>
      </c>
      <c r="G42" s="186" t="s">
        <v>165</v>
      </c>
      <c r="H42" s="217" t="s">
        <v>165</v>
      </c>
      <c r="I42" s="213" t="s">
        <v>141</v>
      </c>
      <c r="J42" s="144"/>
      <c r="K42" s="146"/>
      <c r="L42" s="144"/>
      <c r="M42" s="3" t="s">
        <v>141</v>
      </c>
      <c r="N42" s="28" t="s">
        <v>141</v>
      </c>
      <c r="O42" s="263" t="s">
        <v>237</v>
      </c>
      <c r="P42" s="233" t="s">
        <v>163</v>
      </c>
      <c r="Q42" s="150"/>
      <c r="R42" s="150"/>
      <c r="AC42" s="1"/>
      <c r="AD42" s="1"/>
      <c r="AE42" s="1"/>
      <c r="AF42" s="1"/>
      <c r="AG42" s="1"/>
      <c r="AH42" s="1"/>
      <c r="AI42" s="1"/>
      <c r="AJ42" s="1"/>
      <c r="AK42" s="1"/>
      <c r="AL42" s="1"/>
      <c r="AM42" s="1"/>
      <c r="AN42" s="1"/>
      <c r="AO42" s="1"/>
      <c r="AP42" s="1"/>
      <c r="AQ42" s="1"/>
      <c r="AR42" s="1"/>
      <c r="AS42" s="1"/>
      <c r="AT42" s="1"/>
    </row>
    <row r="43" spans="1:46" ht="21" x14ac:dyDescent="0.25">
      <c r="A43" s="251"/>
      <c r="B43" s="252"/>
      <c r="C43" s="234" t="s">
        <v>87</v>
      </c>
      <c r="D43" s="217" t="s">
        <v>165</v>
      </c>
      <c r="E43" s="186" t="s">
        <v>165</v>
      </c>
      <c r="F43" s="185" t="s">
        <v>165</v>
      </c>
      <c r="G43" s="186" t="s">
        <v>165</v>
      </c>
      <c r="H43" s="217" t="s">
        <v>165</v>
      </c>
      <c r="I43" s="213" t="s">
        <v>141</v>
      </c>
      <c r="J43" s="144"/>
      <c r="K43" s="146"/>
      <c r="L43" s="144"/>
      <c r="M43" s="3" t="s">
        <v>141</v>
      </c>
      <c r="N43" s="28" t="s">
        <v>141</v>
      </c>
      <c r="O43" s="264"/>
      <c r="P43" s="233" t="s">
        <v>163</v>
      </c>
      <c r="Q43" s="150"/>
      <c r="R43" s="150"/>
      <c r="AC43" s="1"/>
      <c r="AD43" s="1"/>
      <c r="AE43" s="1"/>
      <c r="AF43" s="1"/>
      <c r="AG43" s="1"/>
      <c r="AH43" s="1"/>
      <c r="AI43" s="1"/>
      <c r="AJ43" s="1"/>
      <c r="AK43" s="1"/>
      <c r="AL43" s="1"/>
      <c r="AM43" s="1"/>
      <c r="AN43" s="1"/>
      <c r="AO43" s="1"/>
      <c r="AP43" s="1"/>
      <c r="AQ43" s="1"/>
      <c r="AR43" s="1"/>
      <c r="AS43" s="1"/>
      <c r="AT43" s="1"/>
    </row>
    <row r="44" spans="1:46" ht="45" x14ac:dyDescent="0.25">
      <c r="A44" s="251"/>
      <c r="B44" s="252"/>
      <c r="C44" s="59" t="str">
        <f t="shared" ref="C44:C45" si="11">C58</f>
        <v>Remove TAC</v>
      </c>
      <c r="D44" s="217" t="s">
        <v>165</v>
      </c>
      <c r="E44" s="186" t="s">
        <v>165</v>
      </c>
      <c r="F44" s="185" t="s">
        <v>165</v>
      </c>
      <c r="G44" s="186" t="s">
        <v>165</v>
      </c>
      <c r="H44" s="217" t="s">
        <v>165</v>
      </c>
      <c r="I44" s="213" t="s">
        <v>141</v>
      </c>
      <c r="J44" s="144"/>
      <c r="K44" s="145"/>
      <c r="L44" s="144"/>
      <c r="M44" s="3" t="s">
        <v>141</v>
      </c>
      <c r="N44" s="28" t="s">
        <v>141</v>
      </c>
      <c r="O44" s="195" t="s">
        <v>239</v>
      </c>
      <c r="P44" s="233" t="s">
        <v>163</v>
      </c>
      <c r="Q44" s="150"/>
      <c r="R44" s="150"/>
      <c r="AC44" s="1"/>
      <c r="AD44" s="1"/>
      <c r="AE44" s="1"/>
      <c r="AF44" s="1"/>
      <c r="AG44" s="1"/>
      <c r="AH44" s="1"/>
      <c r="AI44" s="1"/>
      <c r="AJ44" s="1"/>
      <c r="AK44" s="1"/>
      <c r="AL44" s="1"/>
      <c r="AM44" s="1"/>
      <c r="AN44" s="1"/>
      <c r="AO44" s="1"/>
      <c r="AP44" s="1"/>
      <c r="AQ44" s="1"/>
      <c r="AR44" s="1"/>
      <c r="AS44" s="1"/>
      <c r="AT44" s="1"/>
    </row>
    <row r="45" spans="1:46" ht="45" x14ac:dyDescent="0.25">
      <c r="A45" s="251"/>
      <c r="B45" s="252"/>
      <c r="C45" s="58" t="str">
        <f t="shared" si="11"/>
        <v xml:space="preserve">Merge TAC regions </v>
      </c>
      <c r="D45" s="217" t="s">
        <v>165</v>
      </c>
      <c r="E45" s="186" t="s">
        <v>165</v>
      </c>
      <c r="F45" s="185" t="s">
        <v>140</v>
      </c>
      <c r="G45" s="186" t="s">
        <v>165</v>
      </c>
      <c r="H45" s="217" t="s">
        <v>165</v>
      </c>
      <c r="I45" s="213" t="s">
        <v>141</v>
      </c>
      <c r="J45" s="144"/>
      <c r="K45" s="145"/>
      <c r="L45" s="144"/>
      <c r="M45" s="3" t="s">
        <v>141</v>
      </c>
      <c r="N45" s="141" t="s">
        <v>244</v>
      </c>
      <c r="O45" s="246" t="s">
        <v>245</v>
      </c>
      <c r="P45" s="233" t="s">
        <v>163</v>
      </c>
      <c r="Q45" s="150"/>
      <c r="R45" s="150"/>
      <c r="AC45" s="1"/>
      <c r="AD45" s="1"/>
      <c r="AE45" s="1"/>
      <c r="AF45" s="1"/>
      <c r="AG45" s="1"/>
      <c r="AH45" s="1"/>
      <c r="AI45" s="1"/>
      <c r="AJ45" s="1"/>
      <c r="AK45" s="1"/>
      <c r="AL45" s="1"/>
      <c r="AM45" s="1"/>
      <c r="AN45" s="1"/>
      <c r="AO45" s="1"/>
      <c r="AP45" s="1"/>
      <c r="AQ45" s="1"/>
      <c r="AR45" s="1"/>
      <c r="AS45" s="1"/>
      <c r="AT45" s="1"/>
    </row>
    <row r="46" spans="1:46" ht="21" customHeight="1" x14ac:dyDescent="0.25">
      <c r="A46" s="1"/>
      <c r="B46" s="1"/>
      <c r="C46" s="1"/>
      <c r="D46" s="1"/>
      <c r="E46" s="1"/>
      <c r="F46" s="6"/>
      <c r="G46" s="116"/>
      <c r="H46" s="1"/>
      <c r="I46" s="6"/>
      <c r="J46" s="1"/>
      <c r="K46" s="6"/>
      <c r="L46" s="1"/>
      <c r="M46" s="5"/>
      <c r="N46" s="5"/>
      <c r="O46" s="5"/>
      <c r="P46" s="205"/>
      <c r="Q46" s="150"/>
      <c r="R46" s="150"/>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4" t="s">
        <v>38</v>
      </c>
      <c r="D47" s="68" t="s">
        <v>40</v>
      </c>
      <c r="E47" s="36"/>
      <c r="F47" s="7"/>
      <c r="G47" s="115"/>
      <c r="H47" s="36"/>
      <c r="I47" s="7"/>
      <c r="J47" s="36"/>
      <c r="L47" s="36"/>
      <c r="M47" s="5"/>
      <c r="N47" s="5"/>
      <c r="O47" s="5"/>
      <c r="P47" s="205"/>
      <c r="Q47" s="150"/>
      <c r="R47" s="150"/>
      <c r="AC47" s="1"/>
      <c r="AD47" s="1"/>
      <c r="AE47" s="1"/>
      <c r="AF47" s="1"/>
      <c r="AG47" s="1"/>
      <c r="AH47" s="1"/>
      <c r="AI47" s="1"/>
      <c r="AJ47" s="1"/>
      <c r="AK47" s="1"/>
      <c r="AL47" s="1"/>
      <c r="AM47" s="1"/>
      <c r="AN47" s="1"/>
      <c r="AO47" s="1"/>
      <c r="AP47" s="1"/>
      <c r="AQ47" s="1"/>
      <c r="AR47" s="1"/>
      <c r="AS47" s="1"/>
      <c r="AT47" s="1"/>
    </row>
    <row r="48" spans="1:46" ht="21" x14ac:dyDescent="0.25">
      <c r="A48" s="251" t="s">
        <v>2</v>
      </c>
      <c r="B48" s="252"/>
      <c r="C48" s="56" t="s">
        <v>14</v>
      </c>
      <c r="D48" s="174" t="s">
        <v>165</v>
      </c>
      <c r="E48" s="189" t="s">
        <v>165</v>
      </c>
      <c r="F48" s="185" t="s">
        <v>165</v>
      </c>
      <c r="G48" s="189" t="s">
        <v>165</v>
      </c>
      <c r="H48" s="172" t="s">
        <v>165</v>
      </c>
      <c r="I48" s="213" t="s">
        <v>141</v>
      </c>
      <c r="J48" s="143"/>
      <c r="K48" s="145"/>
      <c r="L48" s="143"/>
      <c r="M48" s="3" t="s">
        <v>141</v>
      </c>
      <c r="N48" s="28" t="s">
        <v>141</v>
      </c>
      <c r="O48" s="195" t="s">
        <v>153</v>
      </c>
      <c r="P48" s="227" t="s">
        <v>24</v>
      </c>
      <c r="Q48" s="150"/>
      <c r="R48" s="150"/>
      <c r="AC48" s="1"/>
      <c r="AD48" s="1"/>
      <c r="AE48" s="1"/>
      <c r="AF48" s="1"/>
      <c r="AG48" s="1"/>
      <c r="AH48" s="1"/>
      <c r="AI48" s="1"/>
      <c r="AJ48" s="1"/>
      <c r="AK48" s="1"/>
      <c r="AL48" s="1"/>
      <c r="AM48" s="1"/>
      <c r="AN48" s="1"/>
      <c r="AO48" s="1"/>
      <c r="AP48" s="1"/>
      <c r="AQ48" s="1"/>
      <c r="AR48" s="1"/>
      <c r="AS48" s="1"/>
      <c r="AT48" s="1"/>
    </row>
    <row r="49" spans="1:46" s="1" customFormat="1" ht="21" x14ac:dyDescent="0.25">
      <c r="A49" s="251"/>
      <c r="B49" s="252"/>
      <c r="C49" s="62" t="s">
        <v>30</v>
      </c>
      <c r="D49" s="172" t="s">
        <v>176</v>
      </c>
      <c r="E49" s="185" t="s">
        <v>176</v>
      </c>
      <c r="F49" s="185" t="s">
        <v>176</v>
      </c>
      <c r="G49" s="185" t="s">
        <v>176</v>
      </c>
      <c r="H49" s="173" t="s">
        <v>140</v>
      </c>
      <c r="I49" s="214" t="s">
        <v>141</v>
      </c>
      <c r="J49" s="143"/>
      <c r="K49" s="146"/>
      <c r="L49" s="143"/>
      <c r="M49" s="3" t="s">
        <v>141</v>
      </c>
      <c r="N49" s="141" t="s">
        <v>154</v>
      </c>
      <c r="O49" s="228" t="s">
        <v>155</v>
      </c>
      <c r="P49" s="227" t="s">
        <v>24</v>
      </c>
      <c r="Q49" s="150"/>
      <c r="R49" s="150"/>
    </row>
    <row r="50" spans="1:46" s="1" customFormat="1" ht="45" x14ac:dyDescent="0.35">
      <c r="A50" s="251"/>
      <c r="B50" s="252"/>
      <c r="C50" s="176" t="s">
        <v>31</v>
      </c>
      <c r="D50" s="174" t="s">
        <v>167</v>
      </c>
      <c r="E50" s="189" t="s">
        <v>167</v>
      </c>
      <c r="F50" s="189" t="s">
        <v>167</v>
      </c>
      <c r="G50" s="189" t="s">
        <v>167</v>
      </c>
      <c r="H50" s="174" t="s">
        <v>167</v>
      </c>
      <c r="I50" s="215" t="s">
        <v>141</v>
      </c>
      <c r="J50" s="143"/>
      <c r="K50" s="177"/>
      <c r="L50" s="143"/>
      <c r="M50" s="3" t="s">
        <v>141</v>
      </c>
      <c r="N50" s="200" t="s">
        <v>156</v>
      </c>
      <c r="O50" s="229" t="s">
        <v>157</v>
      </c>
      <c r="P50" s="227" t="s">
        <v>24</v>
      </c>
      <c r="Q50" s="150"/>
      <c r="R50" s="150"/>
    </row>
    <row r="51" spans="1:46" s="1" customFormat="1" ht="21" customHeight="1" x14ac:dyDescent="0.35">
      <c r="A51" s="251"/>
      <c r="B51" s="252"/>
      <c r="C51" s="175"/>
      <c r="D51" s="185"/>
      <c r="E51" s="185"/>
      <c r="F51" s="185"/>
      <c r="G51" s="185"/>
      <c r="H51" s="185"/>
      <c r="I51" s="185"/>
      <c r="J51" s="39"/>
      <c r="K51" s="196"/>
      <c r="L51" s="39"/>
      <c r="M51" s="197"/>
      <c r="N51" s="197"/>
      <c r="O51" s="148"/>
      <c r="P51" s="147"/>
      <c r="Q51" s="150"/>
      <c r="R51" s="150"/>
    </row>
    <row r="52" spans="1:46" s="1" customFormat="1" ht="21" customHeight="1" x14ac:dyDescent="0.35">
      <c r="A52" s="251"/>
      <c r="B52" s="252"/>
      <c r="C52" s="175"/>
      <c r="D52" s="185"/>
      <c r="E52" s="185"/>
      <c r="F52" s="185"/>
      <c r="G52" s="185"/>
      <c r="H52" s="185"/>
      <c r="I52" s="185"/>
      <c r="J52" s="39"/>
      <c r="K52" s="196"/>
      <c r="L52" s="39"/>
      <c r="M52" s="197"/>
      <c r="N52" s="197"/>
      <c r="O52" s="148"/>
      <c r="P52" s="147"/>
      <c r="Q52" s="150"/>
      <c r="R52" s="150"/>
    </row>
    <row r="53" spans="1:46" ht="21.75" thickBot="1" x14ac:dyDescent="0.3">
      <c r="A53" s="1"/>
      <c r="B53" s="1"/>
      <c r="C53" s="4"/>
      <c r="D53" s="4"/>
      <c r="E53" s="4"/>
      <c r="F53" s="6"/>
      <c r="G53" s="15"/>
      <c r="H53" s="4"/>
      <c r="I53" s="6"/>
      <c r="J53" s="4"/>
      <c r="K53" s="15"/>
      <c r="L53" s="4"/>
      <c r="M53" s="5"/>
      <c r="N53" s="5"/>
      <c r="O53" s="15"/>
      <c r="Q53" s="150"/>
      <c r="R53" s="150"/>
      <c r="AC53" s="1"/>
      <c r="AD53" s="1"/>
      <c r="AE53" s="1"/>
      <c r="AF53" s="1"/>
      <c r="AG53" s="1"/>
      <c r="AH53" s="1"/>
      <c r="AI53" s="1"/>
      <c r="AJ53" s="1"/>
      <c r="AK53" s="1"/>
      <c r="AL53" s="1"/>
      <c r="AM53" s="1"/>
      <c r="AN53" s="1"/>
      <c r="AO53" s="1"/>
      <c r="AP53" s="1"/>
      <c r="AQ53" s="1"/>
      <c r="AR53" s="1"/>
      <c r="AS53" s="1"/>
      <c r="AT53" s="1"/>
    </row>
    <row r="54" spans="1:46" ht="168.75" customHeight="1" thickBot="1" x14ac:dyDescent="0.3">
      <c r="A54" s="249" t="s">
        <v>86</v>
      </c>
      <c r="B54" s="250"/>
      <c r="C54" s="250"/>
      <c r="D54" s="253" t="s">
        <v>227</v>
      </c>
      <c r="E54" s="250"/>
      <c r="F54" s="250"/>
      <c r="G54" s="250"/>
      <c r="H54" s="250"/>
      <c r="I54" s="254"/>
      <c r="J54" s="117"/>
      <c r="K54" s="105"/>
      <c r="L54" s="201"/>
      <c r="M54" s="31"/>
      <c r="N54" s="31"/>
      <c r="O54" s="31"/>
      <c r="P54" s="31"/>
      <c r="Q54" s="255"/>
      <c r="R54" s="255"/>
      <c r="AC54" s="1"/>
      <c r="AD54" s="1"/>
      <c r="AE54" s="1"/>
      <c r="AF54" s="1"/>
      <c r="AG54" s="1"/>
      <c r="AH54" s="1"/>
      <c r="AI54" s="1"/>
      <c r="AJ54" s="1"/>
      <c r="AK54" s="1"/>
      <c r="AL54" s="1"/>
      <c r="AM54" s="1"/>
      <c r="AN54" s="1"/>
      <c r="AO54" s="1"/>
      <c r="AP54" s="1"/>
      <c r="AQ54" s="1"/>
      <c r="AR54" s="1"/>
      <c r="AS54" s="1"/>
      <c r="AT54" s="1"/>
    </row>
    <row r="55" spans="1:46" ht="23.25" hidden="1" x14ac:dyDescent="0.35">
      <c r="A55" s="18"/>
      <c r="B55" s="19"/>
      <c r="C55" s="6"/>
      <c r="D55" s="6"/>
      <c r="E55" s="6"/>
      <c r="F55" s="5"/>
      <c r="G55" s="114"/>
      <c r="H55" s="6"/>
      <c r="I55" s="5"/>
      <c r="J55" s="6"/>
      <c r="K55" s="5"/>
      <c r="L55" s="6"/>
      <c r="M55" s="5"/>
      <c r="N55" s="5"/>
      <c r="O55" s="5"/>
      <c r="Q55" s="150"/>
      <c r="R55" s="150"/>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6"/>
      <c r="D56" s="69" t="s">
        <v>39</v>
      </c>
      <c r="E56" s="16"/>
      <c r="F56" s="7"/>
      <c r="G56" s="115"/>
      <c r="H56" s="16"/>
      <c r="I56" s="7"/>
      <c r="J56" s="16"/>
      <c r="L56" s="16"/>
      <c r="M56" s="5"/>
      <c r="N56" s="5"/>
      <c r="O56" s="16"/>
      <c r="Q56" s="150"/>
      <c r="R56" s="150"/>
      <c r="AC56" s="1"/>
      <c r="AD56" s="1"/>
      <c r="AE56" s="1"/>
      <c r="AF56" s="1"/>
      <c r="AG56" s="1"/>
      <c r="AH56" s="1"/>
      <c r="AI56" s="1"/>
      <c r="AJ56" s="1"/>
      <c r="AK56" s="1"/>
      <c r="AL56" s="1"/>
      <c r="AM56" s="1"/>
      <c r="AN56" s="1"/>
      <c r="AO56" s="1"/>
      <c r="AP56" s="1"/>
      <c r="AQ56" s="1"/>
      <c r="AR56" s="1"/>
      <c r="AS56" s="1"/>
      <c r="AT56" s="1"/>
    </row>
    <row r="57" spans="1:46" ht="21" hidden="1" customHeight="1" thickBot="1" x14ac:dyDescent="0.3">
      <c r="A57" s="247" t="s">
        <v>32</v>
      </c>
      <c r="B57" s="248"/>
      <c r="C57" s="41" t="s">
        <v>11</v>
      </c>
      <c r="D57" s="13" t="s">
        <v>63</v>
      </c>
      <c r="E57" s="13" t="s">
        <v>63</v>
      </c>
      <c r="F57" s="138" t="s">
        <v>63</v>
      </c>
      <c r="G57" s="42"/>
      <c r="H57" s="138" t="s">
        <v>63</v>
      </c>
      <c r="I57" s="44"/>
      <c r="J57" s="13"/>
      <c r="K57" s="75"/>
      <c r="L57" s="13"/>
      <c r="M57" s="14"/>
      <c r="N57" s="29"/>
      <c r="P57" s="66"/>
      <c r="Q57" s="150"/>
      <c r="R57" s="150"/>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247"/>
      <c r="B58" s="248"/>
      <c r="C58" s="58" t="s">
        <v>5</v>
      </c>
      <c r="D58" s="37"/>
      <c r="E58" s="37"/>
      <c r="F58" s="73"/>
      <c r="G58" s="43"/>
      <c r="H58" s="138"/>
      <c r="I58" s="112"/>
      <c r="J58" s="37"/>
      <c r="K58" s="76"/>
      <c r="L58" s="37"/>
      <c r="M58" s="20"/>
      <c r="N58" s="30"/>
      <c r="O58" s="2"/>
      <c r="P58" s="66"/>
      <c r="Q58" s="150"/>
      <c r="R58" s="150"/>
      <c r="AC58" s="1"/>
      <c r="AD58" s="1"/>
      <c r="AE58" s="1"/>
      <c r="AF58" s="1"/>
      <c r="AG58" s="1"/>
      <c r="AH58" s="1"/>
      <c r="AI58" s="1"/>
      <c r="AJ58" s="1"/>
      <c r="AK58" s="1"/>
      <c r="AL58" s="1"/>
      <c r="AM58" s="1"/>
      <c r="AN58" s="1"/>
      <c r="AO58" s="1"/>
      <c r="AP58" s="1"/>
      <c r="AQ58" s="1"/>
      <c r="AR58" s="1"/>
      <c r="AS58" s="1"/>
      <c r="AT58" s="1"/>
    </row>
    <row r="59" spans="1:46" ht="21" hidden="1" customHeight="1" x14ac:dyDescent="0.25">
      <c r="A59" s="247"/>
      <c r="B59" s="248"/>
      <c r="C59" s="58" t="s">
        <v>6</v>
      </c>
      <c r="D59" s="12"/>
      <c r="E59" s="12"/>
      <c r="F59" s="138"/>
      <c r="G59" s="42"/>
      <c r="H59" s="138"/>
      <c r="I59" s="113"/>
      <c r="J59" s="12"/>
      <c r="K59" s="75"/>
      <c r="L59" s="12"/>
      <c r="M59" s="14"/>
      <c r="N59" s="29"/>
      <c r="O59" s="17"/>
      <c r="P59" s="66"/>
      <c r="Q59" s="150"/>
      <c r="R59" s="150"/>
      <c r="AC59" s="1"/>
      <c r="AD59" s="1"/>
      <c r="AE59" s="1"/>
      <c r="AF59" s="1"/>
      <c r="AG59" s="1"/>
      <c r="AH59" s="1"/>
      <c r="AI59" s="1"/>
      <c r="AJ59" s="1"/>
      <c r="AK59" s="1"/>
      <c r="AL59" s="1"/>
      <c r="AM59" s="1"/>
      <c r="AN59" s="1"/>
      <c r="AO59" s="1"/>
      <c r="AP59" s="1"/>
      <c r="AQ59" s="1"/>
      <c r="AR59" s="1"/>
      <c r="AS59" s="1"/>
      <c r="AT59" s="1"/>
    </row>
    <row r="60" spans="1:46" ht="21" hidden="1" customHeight="1" x14ac:dyDescent="0.3">
      <c r="A60" s="247"/>
      <c r="B60" s="248"/>
      <c r="C60" s="41" t="s">
        <v>16</v>
      </c>
      <c r="D60" s="38"/>
      <c r="E60" s="38"/>
      <c r="F60" s="138"/>
      <c r="G60" s="43"/>
      <c r="H60" s="138"/>
      <c r="I60" s="44"/>
      <c r="J60" s="38"/>
      <c r="K60" s="75"/>
      <c r="L60" s="38"/>
      <c r="M60" s="14"/>
      <c r="N60" s="14"/>
      <c r="O60" s="149"/>
      <c r="P60" s="147"/>
      <c r="Q60" s="150"/>
      <c r="R60" s="150"/>
      <c r="AC60" s="1"/>
      <c r="AD60" s="1"/>
      <c r="AE60" s="1"/>
      <c r="AF60" s="1"/>
      <c r="AG60" s="1"/>
      <c r="AH60" s="1"/>
      <c r="AI60" s="1"/>
      <c r="AJ60" s="1"/>
      <c r="AK60" s="1"/>
      <c r="AL60" s="1"/>
      <c r="AM60" s="1"/>
      <c r="AN60" s="1"/>
      <c r="AO60" s="1"/>
      <c r="AP60" s="1"/>
      <c r="AQ60" s="1"/>
      <c r="AR60" s="1"/>
      <c r="AS60" s="1"/>
      <c r="AT60" s="1"/>
    </row>
    <row r="61" spans="1:46" ht="21" hidden="1" customHeight="1" x14ac:dyDescent="0.3">
      <c r="A61" s="247"/>
      <c r="B61" s="248"/>
      <c r="C61" s="60" t="s">
        <v>15</v>
      </c>
      <c r="D61" s="23"/>
      <c r="E61" s="23"/>
      <c r="F61" s="138"/>
      <c r="G61" s="42"/>
      <c r="H61" s="138"/>
      <c r="I61" s="44"/>
      <c r="J61" s="23"/>
      <c r="K61" s="75"/>
      <c r="L61" s="23"/>
      <c r="M61" s="14"/>
      <c r="N61" s="14"/>
      <c r="O61" s="149"/>
      <c r="P61" s="147"/>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3">
      <c r="A62" s="247"/>
      <c r="B62" s="248"/>
      <c r="C62" s="57"/>
      <c r="D62" s="24"/>
      <c r="E62" s="24"/>
      <c r="F62" s="73"/>
      <c r="G62" s="42"/>
      <c r="H62" s="138"/>
      <c r="I62" s="44"/>
      <c r="J62" s="24"/>
      <c r="K62" s="76"/>
      <c r="L62" s="24"/>
      <c r="M62" s="14"/>
      <c r="N62" s="29"/>
      <c r="O62" s="149"/>
      <c r="P62" s="147"/>
      <c r="Q62" s="150"/>
      <c r="R62" s="150"/>
      <c r="AC62" s="1"/>
      <c r="AD62" s="1"/>
      <c r="AE62" s="1"/>
      <c r="AF62" s="1"/>
      <c r="AG62" s="1"/>
      <c r="AH62" s="1"/>
      <c r="AI62" s="1"/>
      <c r="AJ62" s="1"/>
      <c r="AK62" s="1"/>
      <c r="AL62" s="1"/>
      <c r="AM62" s="1"/>
      <c r="AN62" s="1"/>
      <c r="AO62" s="1"/>
      <c r="AP62" s="1"/>
      <c r="AQ62" s="1"/>
      <c r="AR62" s="1"/>
      <c r="AS62" s="1"/>
      <c r="AT62" s="1"/>
    </row>
    <row r="63" spans="1:46" ht="21.75" hidden="1" thickBot="1" x14ac:dyDescent="0.3">
      <c r="A63" s="21"/>
      <c r="B63" s="21"/>
      <c r="C63" s="22"/>
      <c r="D63" s="6"/>
      <c r="E63" s="6"/>
      <c r="F63" s="6"/>
      <c r="G63" s="22"/>
      <c r="H63" s="22"/>
      <c r="I63" s="22"/>
      <c r="J63" s="22"/>
      <c r="K63" s="22"/>
      <c r="L63" s="22"/>
      <c r="M63" s="15"/>
      <c r="N63" s="15"/>
      <c r="O63" s="142" t="s">
        <v>64</v>
      </c>
      <c r="Q63" s="150"/>
      <c r="R63" s="150"/>
      <c r="AC63" s="1"/>
      <c r="AD63" s="1"/>
      <c r="AE63" s="1"/>
      <c r="AF63" s="1"/>
      <c r="AG63" s="1"/>
      <c r="AH63" s="1"/>
      <c r="AI63" s="1"/>
      <c r="AJ63" s="1"/>
      <c r="AK63" s="1"/>
      <c r="AL63" s="1"/>
      <c r="AM63" s="1"/>
      <c r="AN63" s="1"/>
      <c r="AO63" s="1"/>
      <c r="AP63" s="1"/>
      <c r="AQ63" s="1"/>
      <c r="AR63" s="1"/>
      <c r="AS63" s="1"/>
      <c r="AT63" s="1"/>
    </row>
    <row r="64" spans="1:46" ht="60" hidden="1" customHeight="1" x14ac:dyDescent="0.35">
      <c r="A64" s="249" t="s">
        <v>29</v>
      </c>
      <c r="B64" s="250"/>
      <c r="C64" s="250"/>
      <c r="D64" s="117" t="s">
        <v>65</v>
      </c>
      <c r="E64" s="117"/>
      <c r="F64" s="105"/>
      <c r="G64" s="107"/>
      <c r="H64" s="201"/>
      <c r="I64" s="106"/>
      <c r="J64" s="117"/>
      <c r="K64" s="105"/>
      <c r="L64" s="201"/>
      <c r="M64" s="32"/>
      <c r="N64" s="31"/>
      <c r="O64" s="31"/>
      <c r="P64" s="31"/>
      <c r="Q64" s="150"/>
      <c r="R64" s="150"/>
      <c r="AC64" s="1"/>
      <c r="AD64" s="1"/>
      <c r="AE64" s="1"/>
      <c r="AF64" s="1"/>
      <c r="AG64" s="1"/>
      <c r="AH64" s="1"/>
      <c r="AI64" s="1"/>
      <c r="AJ64" s="1"/>
      <c r="AK64" s="1"/>
      <c r="AL64" s="1"/>
      <c r="AM64" s="1"/>
      <c r="AN64" s="1"/>
      <c r="AO64" s="1"/>
      <c r="AP64" s="1"/>
      <c r="AQ64" s="1"/>
      <c r="AR64" s="1"/>
      <c r="AS64" s="1"/>
      <c r="AT64" s="1"/>
    </row>
    <row r="65" spans="1:18" s="1" customFormat="1" x14ac:dyDescent="0.25">
      <c r="Q65" s="150"/>
      <c r="R65" s="150"/>
    </row>
    <row r="66" spans="1:18" s="1" customFormat="1" ht="23.25" x14ac:dyDescent="0.35">
      <c r="A66" s="206" t="s">
        <v>20</v>
      </c>
      <c r="B66" s="207"/>
    </row>
    <row r="67" spans="1:18" s="1" customFormat="1" ht="21" x14ac:dyDescent="0.35">
      <c r="A67" s="208"/>
      <c r="B67" s="207" t="s">
        <v>21</v>
      </c>
    </row>
    <row r="68" spans="1:18" s="1" customFormat="1" ht="21" x14ac:dyDescent="0.35">
      <c r="A68" s="208"/>
      <c r="B68" s="207" t="s">
        <v>22</v>
      </c>
    </row>
    <row r="69" spans="1:18" s="1" customFormat="1" ht="21" x14ac:dyDescent="0.35">
      <c r="A69" s="208"/>
      <c r="B69" s="207" t="s">
        <v>23</v>
      </c>
    </row>
    <row r="70" spans="1:18" s="1" customFormat="1" ht="21" x14ac:dyDescent="0.35">
      <c r="A70" s="208"/>
      <c r="B70" s="207" t="s">
        <v>24</v>
      </c>
    </row>
    <row r="71" spans="1:18" s="1" customFormat="1" ht="21" x14ac:dyDescent="0.35">
      <c r="A71" s="208"/>
      <c r="B71" s="207" t="s">
        <v>25</v>
      </c>
    </row>
    <row r="72" spans="1:18" s="1" customFormat="1" ht="21" x14ac:dyDescent="0.35">
      <c r="A72" s="208"/>
      <c r="B72" s="207" t="s">
        <v>26</v>
      </c>
    </row>
    <row r="73" spans="1:18" s="1" customFormat="1" ht="21" x14ac:dyDescent="0.35">
      <c r="A73" s="208"/>
      <c r="B73" s="207" t="s">
        <v>27</v>
      </c>
    </row>
    <row r="74" spans="1:18" s="1" customFormat="1" ht="21" x14ac:dyDescent="0.35">
      <c r="A74" s="208"/>
      <c r="B74" s="207" t="s">
        <v>24</v>
      </c>
    </row>
    <row r="75" spans="1:18" s="1" customFormat="1" ht="21" x14ac:dyDescent="0.35">
      <c r="A75" s="208"/>
      <c r="B75" s="207" t="s">
        <v>25</v>
      </c>
    </row>
    <row r="76" spans="1:18" s="1" customFormat="1" ht="21" x14ac:dyDescent="0.35">
      <c r="A76" s="208"/>
      <c r="B76" s="207" t="s">
        <v>26</v>
      </c>
    </row>
    <row r="77" spans="1:18" s="1" customFormat="1" ht="21" x14ac:dyDescent="0.35">
      <c r="A77" s="208"/>
      <c r="B77" s="207" t="s">
        <v>27</v>
      </c>
    </row>
    <row r="78" spans="1:18" s="1" customFormat="1" ht="21" x14ac:dyDescent="0.35">
      <c r="B78" s="72"/>
    </row>
  </sheetData>
  <mergeCells count="31">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 ref="D54:I54"/>
    <mergeCell ref="Q54:R54"/>
    <mergeCell ref="A26:B26"/>
    <mergeCell ref="Q27:R27"/>
    <mergeCell ref="A28:B30"/>
    <mergeCell ref="Q29:R29"/>
    <mergeCell ref="Q32:R32"/>
    <mergeCell ref="O34:O36"/>
    <mergeCell ref="O42:O43"/>
    <mergeCell ref="O28:O29"/>
    <mergeCell ref="A57:B62"/>
    <mergeCell ref="A64:C64"/>
    <mergeCell ref="A33:B37"/>
    <mergeCell ref="A40:B45"/>
    <mergeCell ref="A48:B52"/>
    <mergeCell ref="A54:C54"/>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9"/>
  <sheetViews>
    <sheetView zoomScale="60" zoomScaleNormal="60" workbookViewId="0">
      <pane xSplit="2" ySplit="2" topLeftCell="C3" activePane="bottomRight" state="frozen"/>
      <selection pane="topRight" activeCell="C1" sqref="C1"/>
      <selection pane="bottomLeft" activeCell="A3" sqref="A3"/>
      <selection pane="bottomRight" activeCell="A55" sqref="A55:C55"/>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89</v>
      </c>
      <c r="B1" s="108"/>
      <c r="C1" s="108"/>
      <c r="D1" s="241" t="s">
        <v>238</v>
      </c>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67"/>
      <c r="E3" s="267"/>
      <c r="F3" s="267"/>
      <c r="G3" s="267"/>
      <c r="H3" s="267"/>
      <c r="I3" s="267"/>
      <c r="J3" s="267"/>
      <c r="K3" s="267"/>
      <c r="L3" s="267"/>
    </row>
    <row r="4" spans="1:46" s="1" customFormat="1" ht="26.25" x14ac:dyDescent="0.25">
      <c r="A4" s="269" t="s">
        <v>43</v>
      </c>
      <c r="B4" s="269"/>
      <c r="C4" s="137">
        <v>1181</v>
      </c>
      <c r="D4" s="268"/>
      <c r="E4" s="268"/>
      <c r="F4" s="268"/>
      <c r="G4" s="268"/>
      <c r="H4" s="268"/>
      <c r="I4" s="268"/>
      <c r="J4" s="268"/>
      <c r="K4" s="268"/>
      <c r="L4" s="268"/>
    </row>
    <row r="5" spans="1:46" s="1" customFormat="1" ht="26.25" x14ac:dyDescent="0.25">
      <c r="A5" s="269" t="s">
        <v>90</v>
      </c>
      <c r="B5" s="269"/>
      <c r="C5" s="209">
        <f>C4*1.55</f>
        <v>1830.55</v>
      </c>
      <c r="D5" s="268"/>
      <c r="E5" s="268"/>
      <c r="F5" s="268"/>
      <c r="G5" s="268"/>
      <c r="H5" s="268"/>
      <c r="I5" s="268"/>
      <c r="J5" s="268"/>
      <c r="K5" s="268"/>
      <c r="L5" s="268"/>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1.6088060965283657</v>
      </c>
      <c r="E7" s="100">
        <f t="shared" ref="E7:I7" si="0">(E8/$C$4)*100</f>
        <v>7.197290431837426</v>
      </c>
      <c r="F7" s="100">
        <f t="shared" si="0"/>
        <v>43.268416596104998</v>
      </c>
      <c r="G7" s="87">
        <f>(G8/$C$4)*100</f>
        <v>0</v>
      </c>
      <c r="H7" s="100">
        <f>(H8/$C$4)*100</f>
        <v>47.925486875529209</v>
      </c>
      <c r="I7" s="87">
        <f t="shared" si="0"/>
        <v>0</v>
      </c>
      <c r="J7" s="90">
        <v>16.899999999999999</v>
      </c>
      <c r="K7" s="90">
        <v>79.599999999999994</v>
      </c>
      <c r="L7" s="90">
        <v>3.5</v>
      </c>
      <c r="M7" s="71"/>
    </row>
    <row r="8" spans="1:46" s="1" customFormat="1" ht="26.25" customHeight="1" x14ac:dyDescent="0.25">
      <c r="A8" s="128"/>
      <c r="B8" s="123" t="s">
        <v>49</v>
      </c>
      <c r="C8" s="73"/>
      <c r="D8" s="50">
        <v>19</v>
      </c>
      <c r="E8" s="50">
        <v>85</v>
      </c>
      <c r="F8" s="50">
        <v>511</v>
      </c>
      <c r="G8" s="50">
        <v>0</v>
      </c>
      <c r="H8" s="50">
        <v>566</v>
      </c>
      <c r="I8" s="50">
        <v>0</v>
      </c>
      <c r="J8" s="91">
        <f>($H$8/100)*J7</f>
        <v>95.653999999999996</v>
      </c>
      <c r="K8" s="91">
        <f>($H$8/100)*K7</f>
        <v>450.536</v>
      </c>
      <c r="L8" s="91">
        <f>($H$8/100)*L7</f>
        <v>19.810000000000002</v>
      </c>
      <c r="M8" s="94"/>
    </row>
    <row r="9" spans="1:46" s="1" customFormat="1" ht="26.25" customHeight="1" x14ac:dyDescent="0.25">
      <c r="A9" s="124" t="s">
        <v>52</v>
      </c>
      <c r="B9" s="122" t="s">
        <v>50</v>
      </c>
      <c r="C9" s="73"/>
      <c r="D9" s="87">
        <v>8.8789999999999996</v>
      </c>
      <c r="E9" s="87">
        <v>49.459000000000003</v>
      </c>
      <c r="F9" s="87">
        <v>555.53800000000001</v>
      </c>
      <c r="G9" s="87">
        <v>2E-3</v>
      </c>
      <c r="H9" s="87">
        <v>664.75</v>
      </c>
      <c r="I9" s="87">
        <v>0</v>
      </c>
      <c r="J9" s="91"/>
      <c r="K9" s="91"/>
      <c r="L9" s="91"/>
      <c r="M9" s="139">
        <f>SUM(D9:I9)</f>
        <v>1278.6279999999999</v>
      </c>
    </row>
    <row r="10" spans="1:46" s="1" customFormat="1" ht="26.25" customHeight="1" x14ac:dyDescent="0.25">
      <c r="A10" s="128"/>
      <c r="B10" s="123" t="s">
        <v>51</v>
      </c>
      <c r="C10" s="73"/>
      <c r="D10" s="88">
        <f>($C$5/100)*D7</f>
        <v>29.449999999999996</v>
      </c>
      <c r="E10" s="88">
        <f t="shared" ref="E10:I10" si="1">($C$5/100)*E7</f>
        <v>131.75</v>
      </c>
      <c r="F10" s="88">
        <f t="shared" si="1"/>
        <v>792.05</v>
      </c>
      <c r="G10" s="88">
        <f>($C$5/100)*G7</f>
        <v>0</v>
      </c>
      <c r="H10" s="88">
        <f>($C$5/100)*H7</f>
        <v>877.29999999999984</v>
      </c>
      <c r="I10" s="88">
        <f t="shared" si="1"/>
        <v>0</v>
      </c>
      <c r="J10" s="92">
        <f>($H$10/100)*J7</f>
        <v>148.26369999999994</v>
      </c>
      <c r="K10" s="92">
        <f>($H$10/100)*K7</f>
        <v>698.33079999999984</v>
      </c>
      <c r="L10" s="92">
        <f>($H$10/100)*L7</f>
        <v>30.705499999999994</v>
      </c>
      <c r="M10" s="94"/>
    </row>
    <row r="11" spans="1:46" s="1" customFormat="1" ht="26.25" customHeight="1" x14ac:dyDescent="0.25">
      <c r="A11" s="124" t="s">
        <v>53</v>
      </c>
      <c r="B11" s="122" t="s">
        <v>56</v>
      </c>
      <c r="C11" s="73"/>
      <c r="D11" s="87">
        <v>6.8</v>
      </c>
      <c r="E11" s="87">
        <v>5.5</v>
      </c>
      <c r="F11" s="231">
        <v>185</v>
      </c>
      <c r="G11" s="51">
        <v>0</v>
      </c>
      <c r="H11" s="87">
        <v>633.70000000000005</v>
      </c>
      <c r="I11" s="50">
        <v>0</v>
      </c>
      <c r="J11" s="90">
        <v>5</v>
      </c>
      <c r="K11" s="93">
        <v>5026</v>
      </c>
      <c r="L11" s="90">
        <v>2</v>
      </c>
      <c r="M11" s="94"/>
    </row>
    <row r="12" spans="1:46" s="1" customFormat="1" ht="26.25" customHeight="1" x14ac:dyDescent="0.25">
      <c r="A12" s="124"/>
      <c r="B12" s="122" t="s">
        <v>62</v>
      </c>
      <c r="C12" s="73"/>
      <c r="D12" s="87">
        <v>14.1</v>
      </c>
      <c r="E12" s="87">
        <v>0.3</v>
      </c>
      <c r="F12" s="231">
        <v>70</v>
      </c>
      <c r="G12" s="51">
        <v>0</v>
      </c>
      <c r="H12" s="87">
        <v>460.8</v>
      </c>
      <c r="I12" s="50">
        <v>0</v>
      </c>
      <c r="J12" s="90"/>
      <c r="K12" s="93"/>
      <c r="L12" s="90"/>
      <c r="M12" s="94"/>
    </row>
    <row r="13" spans="1:46" s="1" customFormat="1" ht="26.25" customHeight="1" x14ac:dyDescent="0.25">
      <c r="B13" s="122" t="s">
        <v>57</v>
      </c>
      <c r="C13" s="73"/>
      <c r="D13" s="140">
        <f>D12/D14</f>
        <v>0.67464114832535893</v>
      </c>
      <c r="E13" s="140">
        <f t="shared" ref="E13:H13" si="2">E12/E14</f>
        <v>5.1724137931034482E-2</v>
      </c>
      <c r="F13" s="140">
        <f>F12/F14</f>
        <v>0.27450980392156865</v>
      </c>
      <c r="G13" s="140">
        <v>0</v>
      </c>
      <c r="H13" s="140">
        <f t="shared" si="2"/>
        <v>0.4210141617176793</v>
      </c>
      <c r="I13" s="140">
        <v>0</v>
      </c>
      <c r="J13" s="90">
        <v>30.61</v>
      </c>
      <c r="K13" s="93">
        <v>33.07</v>
      </c>
      <c r="L13" s="90">
        <v>455.3</v>
      </c>
      <c r="M13" s="94"/>
    </row>
    <row r="14" spans="1:46" s="1" customFormat="1" ht="26.25" x14ac:dyDescent="0.25">
      <c r="A14" s="46"/>
      <c r="B14" s="122" t="s">
        <v>54</v>
      </c>
      <c r="C14" s="126">
        <f>SUM(D14:I14)</f>
        <v>1376.2</v>
      </c>
      <c r="D14" s="65">
        <f>D12+D11</f>
        <v>20.9</v>
      </c>
      <c r="E14" s="65">
        <f t="shared" ref="E14:I14" si="3">E12+E11</f>
        <v>5.8</v>
      </c>
      <c r="F14" s="97">
        <f>F12+F11</f>
        <v>255</v>
      </c>
      <c r="G14" s="97">
        <f t="shared" si="3"/>
        <v>0</v>
      </c>
      <c r="H14" s="97">
        <f t="shared" si="3"/>
        <v>1094.5</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D11/D8</f>
        <v>0.35789473684210527</v>
      </c>
      <c r="E16" s="127">
        <f t="shared" ref="E16:H16" si="5">E11/E8</f>
        <v>6.4705882352941183E-2</v>
      </c>
      <c r="F16" s="127">
        <f t="shared" si="5"/>
        <v>0.36203522504892366</v>
      </c>
      <c r="G16" s="127"/>
      <c r="H16" s="127">
        <f t="shared" si="5"/>
        <v>1.1196113074204948</v>
      </c>
      <c r="I16" s="127"/>
      <c r="J16" s="125">
        <f>J14/J8</f>
        <v>7.5330349269194519E-2</v>
      </c>
      <c r="K16" s="125">
        <f>K14/K8</f>
        <v>16.667565110108693</v>
      </c>
      <c r="L16" s="125">
        <f>L14/L8</f>
        <v>-2.8415173532175136E-2</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0.76585201036152717</v>
      </c>
      <c r="E17" s="127">
        <f t="shared" ref="E17:H17" si="6">E11/E9</f>
        <v>0.11120321882771587</v>
      </c>
      <c r="F17" s="127">
        <f t="shared" si="6"/>
        <v>0.33301052313253099</v>
      </c>
      <c r="G17" s="127"/>
      <c r="H17" s="127">
        <f t="shared" si="6"/>
        <v>0.95329071079353145</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D14/D8</f>
        <v>1.0999999999999999</v>
      </c>
      <c r="E18" s="133">
        <f t="shared" ref="E18:H18" si="7">E14/E8</f>
        <v>6.8235294117647061E-2</v>
      </c>
      <c r="F18" s="133">
        <f t="shared" si="7"/>
        <v>0.49902152641878667</v>
      </c>
      <c r="G18" s="133"/>
      <c r="H18" s="133">
        <f t="shared" si="7"/>
        <v>1.9337455830388692</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2.3538686789052821</v>
      </c>
      <c r="E19" s="129">
        <f t="shared" ref="E19:H19" si="8">E14/E9</f>
        <v>0.11726884894559128</v>
      </c>
      <c r="F19" s="129">
        <f t="shared" si="8"/>
        <v>0.45901450485835349</v>
      </c>
      <c r="G19" s="129"/>
      <c r="H19" s="129">
        <f t="shared" si="8"/>
        <v>1.6464836404663408</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0">
        <f>D14/D10</f>
        <v>0.70967741935483875</v>
      </c>
      <c r="E20" s="190">
        <f>E14/E10</f>
        <v>4.4022770398481972E-2</v>
      </c>
      <c r="F20" s="191">
        <f>F14/F10</f>
        <v>0.3219493718830882</v>
      </c>
      <c r="G20" s="191"/>
      <c r="H20" s="191">
        <f t="shared" ref="H20" si="9">H14/H10</f>
        <v>1.2475777955089482</v>
      </c>
      <c r="I20" s="191"/>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93">
        <f t="shared" ref="D21:H21" si="10">D10-D14</f>
        <v>8.5499999999999972</v>
      </c>
      <c r="E21" s="192">
        <f t="shared" si="10"/>
        <v>125.95</v>
      </c>
      <c r="F21" s="193">
        <f t="shared" si="10"/>
        <v>537.04999999999995</v>
      </c>
      <c r="G21" s="193">
        <f t="shared" si="10"/>
        <v>0</v>
      </c>
      <c r="H21" s="153">
        <f t="shared" si="10"/>
        <v>-217.20000000000016</v>
      </c>
      <c r="I21" s="193"/>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70" t="s">
        <v>48</v>
      </c>
      <c r="B22" s="271"/>
      <c r="C22" s="282">
        <v>2</v>
      </c>
      <c r="D22" s="182" t="s">
        <v>98</v>
      </c>
      <c r="E22" s="182" t="s">
        <v>98</v>
      </c>
      <c r="F22" s="182" t="s">
        <v>99</v>
      </c>
      <c r="G22" s="210"/>
      <c r="H22" s="161" t="s">
        <v>99</v>
      </c>
      <c r="I22" s="210"/>
      <c r="J22" s="61"/>
      <c r="K22" s="61"/>
      <c r="L22" s="61"/>
      <c r="M22" s="1"/>
      <c r="O22" s="1"/>
      <c r="Q22" s="150"/>
      <c r="R22" s="150"/>
      <c r="AC22" s="1"/>
      <c r="AD22" s="1"/>
      <c r="AE22" s="1"/>
      <c r="AF22" s="1"/>
      <c r="AG22" s="1"/>
      <c r="AH22" s="1"/>
      <c r="AI22" s="1"/>
      <c r="AJ22" s="1"/>
      <c r="AK22" s="1"/>
      <c r="AL22" s="1"/>
      <c r="AM22" s="1"/>
      <c r="AN22" s="1"/>
      <c r="AO22" s="1"/>
      <c r="AP22" s="1"/>
      <c r="AQ22" s="1"/>
      <c r="AR22" s="1"/>
      <c r="AS22" s="1"/>
      <c r="AT22" s="1"/>
    </row>
    <row r="23" spans="1:46" s="71" customFormat="1" ht="42.75" thickBot="1" x14ac:dyDescent="0.45">
      <c r="A23" s="159" t="s">
        <v>74</v>
      </c>
      <c r="B23" s="160"/>
      <c r="C23" s="283"/>
      <c r="D23" s="138" t="s">
        <v>112</v>
      </c>
      <c r="E23" s="183" t="s">
        <v>106</v>
      </c>
      <c r="F23" s="183" t="s">
        <v>114</v>
      </c>
      <c r="G23" s="211"/>
      <c r="H23" s="162" t="s">
        <v>117</v>
      </c>
      <c r="I23" s="211"/>
      <c r="J23" s="157"/>
      <c r="K23" s="77"/>
      <c r="L23" s="77"/>
      <c r="M23" s="155"/>
      <c r="N23" s="155"/>
      <c r="O23" s="155"/>
      <c r="P23" s="156"/>
      <c r="Q23" s="151"/>
      <c r="R23" s="151"/>
    </row>
    <row r="24" spans="1:46" s="71" customFormat="1" ht="42.75" thickBot="1" x14ac:dyDescent="0.45">
      <c r="A24" s="275" t="s">
        <v>76</v>
      </c>
      <c r="B24" s="276"/>
      <c r="C24" s="283"/>
      <c r="D24" s="183" t="s">
        <v>113</v>
      </c>
      <c r="E24" s="183"/>
      <c r="F24" s="183" t="s">
        <v>115</v>
      </c>
      <c r="G24" s="211"/>
      <c r="H24" s="162" t="s">
        <v>118</v>
      </c>
      <c r="I24" s="211"/>
      <c r="J24" s="152"/>
      <c r="K24" s="152"/>
      <c r="L24" s="152"/>
      <c r="M24" s="155"/>
      <c r="N24" s="155"/>
      <c r="O24" s="155"/>
      <c r="P24" s="156"/>
      <c r="Q24" s="151"/>
      <c r="R24" s="151"/>
    </row>
    <row r="25" spans="1:46" s="71" customFormat="1" ht="42.75" thickBot="1" x14ac:dyDescent="0.45">
      <c r="A25" s="277" t="s">
        <v>75</v>
      </c>
      <c r="B25" s="278"/>
      <c r="C25" s="284"/>
      <c r="D25" s="184"/>
      <c r="E25" s="184"/>
      <c r="F25" s="223" t="s">
        <v>116</v>
      </c>
      <c r="G25" s="212"/>
      <c r="H25" s="163"/>
      <c r="I25" s="212"/>
      <c r="J25" s="152"/>
      <c r="K25" s="152"/>
      <c r="L25" s="152"/>
      <c r="M25" s="70"/>
      <c r="N25" s="70"/>
      <c r="O25" s="70"/>
      <c r="Q25" s="151"/>
      <c r="R25" s="151"/>
    </row>
    <row r="26" spans="1:46" ht="71.25" customHeight="1" thickBot="1" x14ac:dyDescent="0.3">
      <c r="A26" s="256" t="s">
        <v>36</v>
      </c>
      <c r="B26" s="257"/>
      <c r="C26" s="102"/>
      <c r="D26" s="158"/>
      <c r="E26" s="158"/>
      <c r="F26" s="158"/>
      <c r="G26" s="158"/>
      <c r="H26" s="158"/>
      <c r="I26" s="158"/>
      <c r="J26" s="103"/>
      <c r="K26" s="103"/>
      <c r="L26" s="104"/>
      <c r="M26" s="40" t="s">
        <v>66</v>
      </c>
      <c r="N26" s="40" t="s">
        <v>37</v>
      </c>
      <c r="O26" s="40" t="s">
        <v>67</v>
      </c>
      <c r="P26" s="81" t="s">
        <v>68</v>
      </c>
      <c r="Q26" s="150"/>
      <c r="R26" s="150"/>
      <c r="AC26" s="1"/>
      <c r="AD26" s="1"/>
      <c r="AE26" s="1"/>
      <c r="AF26" s="1"/>
      <c r="AG26" s="1"/>
      <c r="AH26" s="1"/>
      <c r="AI26" s="1"/>
      <c r="AJ26" s="1"/>
      <c r="AK26" s="1"/>
      <c r="AL26" s="1"/>
      <c r="AM26" s="1"/>
      <c r="AN26" s="1"/>
      <c r="AO26" s="1"/>
      <c r="AP26" s="1"/>
      <c r="AQ26" s="1"/>
      <c r="AR26" s="1"/>
      <c r="AS26" s="1"/>
      <c r="AT26" s="1"/>
    </row>
    <row r="27" spans="1:46" ht="63" customHeight="1" x14ac:dyDescent="0.25">
      <c r="A27" s="79"/>
      <c r="B27" s="80"/>
      <c r="C27" s="101" t="s">
        <v>72</v>
      </c>
      <c r="D27" s="67" t="s">
        <v>28</v>
      </c>
      <c r="E27" s="1"/>
      <c r="F27" s="1"/>
      <c r="G27" s="1"/>
      <c r="H27" s="1"/>
      <c r="I27" s="1"/>
      <c r="J27" s="1"/>
      <c r="K27" s="1"/>
      <c r="L27" s="1"/>
      <c r="M27" s="10"/>
      <c r="N27" s="9"/>
      <c r="O27" s="11"/>
      <c r="P27" s="10"/>
      <c r="Q27" s="255"/>
      <c r="R27" s="255"/>
      <c r="AC27" s="1"/>
      <c r="AD27" s="1"/>
      <c r="AE27" s="1"/>
      <c r="AF27" s="1"/>
      <c r="AG27" s="1"/>
      <c r="AH27" s="1"/>
      <c r="AI27" s="1"/>
      <c r="AJ27" s="1"/>
      <c r="AK27" s="1"/>
      <c r="AL27" s="1"/>
      <c r="AM27" s="1"/>
      <c r="AN27" s="1"/>
      <c r="AO27" s="1"/>
      <c r="AP27" s="1"/>
      <c r="AQ27" s="1"/>
      <c r="AR27" s="1"/>
      <c r="AS27" s="1"/>
      <c r="AT27" s="1"/>
    </row>
    <row r="28" spans="1:46" ht="37.5" customHeight="1" x14ac:dyDescent="0.25">
      <c r="A28" s="258" t="s">
        <v>13</v>
      </c>
      <c r="B28" s="259"/>
      <c r="C28" s="54" t="s">
        <v>71</v>
      </c>
      <c r="D28" s="188" t="s">
        <v>167</v>
      </c>
      <c r="E28" s="198" t="s">
        <v>167</v>
      </c>
      <c r="F28" s="185" t="s">
        <v>167</v>
      </c>
      <c r="G28" s="214" t="s">
        <v>141</v>
      </c>
      <c r="H28" s="172" t="s">
        <v>167</v>
      </c>
      <c r="I28" s="214" t="s">
        <v>141</v>
      </c>
      <c r="J28" s="39"/>
      <c r="K28" s="75"/>
      <c r="L28" s="39"/>
      <c r="M28" s="3" t="s">
        <v>147</v>
      </c>
      <c r="N28" s="3" t="s">
        <v>181</v>
      </c>
      <c r="O28" s="242" t="s">
        <v>194</v>
      </c>
      <c r="P28" s="233" t="s">
        <v>148</v>
      </c>
      <c r="Q28" s="150"/>
      <c r="R28" s="150"/>
      <c r="AC28" s="1"/>
      <c r="AD28" s="1"/>
      <c r="AE28" s="1"/>
      <c r="AF28" s="1"/>
      <c r="AG28" s="1"/>
      <c r="AH28" s="1"/>
      <c r="AI28" s="1"/>
      <c r="AJ28" s="1"/>
      <c r="AK28" s="1"/>
      <c r="AL28" s="1"/>
      <c r="AM28" s="1"/>
      <c r="AN28" s="1"/>
      <c r="AO28" s="1"/>
      <c r="AP28" s="1"/>
      <c r="AQ28" s="1"/>
      <c r="AR28" s="1"/>
      <c r="AS28" s="1"/>
      <c r="AT28" s="1"/>
    </row>
    <row r="29" spans="1:46" ht="42" x14ac:dyDescent="0.25">
      <c r="A29" s="260"/>
      <c r="B29" s="259"/>
      <c r="C29" s="55" t="s">
        <v>69</v>
      </c>
      <c r="D29" s="188" t="s">
        <v>167</v>
      </c>
      <c r="E29" s="198" t="s">
        <v>167</v>
      </c>
      <c r="F29" s="185" t="s">
        <v>167</v>
      </c>
      <c r="G29" s="214" t="s">
        <v>141</v>
      </c>
      <c r="H29" s="172" t="s">
        <v>167</v>
      </c>
      <c r="I29" s="214" t="s">
        <v>141</v>
      </c>
      <c r="J29" s="33"/>
      <c r="K29" s="75"/>
      <c r="L29" s="33"/>
      <c r="M29" s="3" t="s">
        <v>147</v>
      </c>
      <c r="N29" s="171" t="s">
        <v>150</v>
      </c>
      <c r="O29" s="195" t="s">
        <v>151</v>
      </c>
      <c r="P29" s="233" t="s">
        <v>148</v>
      </c>
      <c r="Q29" s="255"/>
      <c r="R29" s="255"/>
      <c r="AC29" s="1"/>
      <c r="AD29" s="1"/>
      <c r="AE29" s="1"/>
      <c r="AF29" s="1"/>
      <c r="AG29" s="1"/>
      <c r="AH29" s="1"/>
      <c r="AI29" s="1"/>
      <c r="AJ29" s="1"/>
      <c r="AK29" s="1"/>
      <c r="AL29" s="1"/>
      <c r="AM29" s="1"/>
      <c r="AN29" s="1"/>
      <c r="AO29" s="1"/>
      <c r="AP29" s="1"/>
      <c r="AQ29" s="1"/>
      <c r="AR29" s="1"/>
      <c r="AS29" s="1"/>
      <c r="AT29" s="1"/>
    </row>
    <row r="30" spans="1:46" ht="45" x14ac:dyDescent="0.25">
      <c r="A30" s="260"/>
      <c r="B30" s="259"/>
      <c r="C30" s="54" t="s">
        <v>70</v>
      </c>
      <c r="D30" s="188" t="s">
        <v>167</v>
      </c>
      <c r="E30" s="198" t="s">
        <v>167</v>
      </c>
      <c r="F30" s="185" t="s">
        <v>167</v>
      </c>
      <c r="G30" s="214" t="s">
        <v>141</v>
      </c>
      <c r="H30" s="172" t="s">
        <v>167</v>
      </c>
      <c r="I30" s="214" t="s">
        <v>141</v>
      </c>
      <c r="J30" s="34"/>
      <c r="K30" s="76"/>
      <c r="L30" s="34"/>
      <c r="M30" s="3" t="s">
        <v>147</v>
      </c>
      <c r="N30" s="171" t="s">
        <v>189</v>
      </c>
      <c r="O30" s="195" t="s">
        <v>190</v>
      </c>
      <c r="P30" s="233" t="s">
        <v>21</v>
      </c>
      <c r="Q30" s="150"/>
      <c r="R30" s="150"/>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0"/>
      <c r="H31" s="4"/>
      <c r="I31" s="7"/>
      <c r="J31" s="4"/>
      <c r="K31" s="7"/>
      <c r="L31" s="4"/>
      <c r="M31" s="5"/>
      <c r="N31" s="5"/>
      <c r="O31" s="6"/>
      <c r="P31" s="203"/>
      <c r="Q31" s="150"/>
      <c r="R31" s="150"/>
      <c r="AC31" s="1"/>
      <c r="AD31" s="1"/>
      <c r="AE31" s="1"/>
      <c r="AF31" s="1"/>
      <c r="AG31" s="1"/>
      <c r="AH31" s="1"/>
      <c r="AI31" s="1"/>
      <c r="AJ31" s="1"/>
      <c r="AK31" s="1"/>
      <c r="AL31" s="1"/>
      <c r="AM31" s="1"/>
      <c r="AN31" s="1"/>
      <c r="AO31" s="1"/>
      <c r="AP31" s="1"/>
      <c r="AQ31" s="1"/>
      <c r="AR31" s="1"/>
      <c r="AS31" s="1"/>
      <c r="AT31" s="1"/>
    </row>
    <row r="32" spans="1:46" ht="34.5" x14ac:dyDescent="0.25">
      <c r="A32" s="1"/>
      <c r="B32" s="1"/>
      <c r="C32" s="74" t="s">
        <v>73</v>
      </c>
      <c r="D32" s="67" t="s">
        <v>28</v>
      </c>
      <c r="E32" s="1"/>
      <c r="F32" s="9"/>
      <c r="G32" s="111"/>
      <c r="H32" s="1"/>
      <c r="I32" s="9"/>
      <c r="J32" s="1"/>
      <c r="L32" s="1"/>
      <c r="M32" s="10"/>
      <c r="N32" s="10"/>
      <c r="O32" s="11"/>
      <c r="P32" s="203"/>
      <c r="Q32" s="255"/>
      <c r="R32" s="255"/>
      <c r="AC32" s="1"/>
      <c r="AD32" s="1"/>
      <c r="AE32" s="1"/>
      <c r="AF32" s="1"/>
      <c r="AG32" s="1"/>
      <c r="AH32" s="1"/>
      <c r="AI32" s="1"/>
      <c r="AJ32" s="1"/>
      <c r="AK32" s="1"/>
      <c r="AL32" s="1"/>
      <c r="AM32" s="1"/>
      <c r="AN32" s="1"/>
      <c r="AO32" s="1"/>
      <c r="AP32" s="1"/>
      <c r="AQ32" s="1"/>
      <c r="AR32" s="1"/>
      <c r="AS32" s="1"/>
      <c r="AT32" s="1"/>
    </row>
    <row r="33" spans="1:46" ht="60" customHeight="1" x14ac:dyDescent="0.25">
      <c r="A33" s="251" t="s">
        <v>7</v>
      </c>
      <c r="B33" s="252"/>
      <c r="C33" s="178" t="s">
        <v>80</v>
      </c>
      <c r="D33" s="186" t="s">
        <v>140</v>
      </c>
      <c r="E33" s="186" t="s">
        <v>140</v>
      </c>
      <c r="F33" s="185" t="s">
        <v>140</v>
      </c>
      <c r="G33" s="218" t="s">
        <v>141</v>
      </c>
      <c r="H33" s="172" t="s">
        <v>140</v>
      </c>
      <c r="I33" s="213" t="s">
        <v>141</v>
      </c>
      <c r="J33" s="25"/>
      <c r="K33" s="75"/>
      <c r="L33" s="25"/>
      <c r="M33" s="141" t="s">
        <v>147</v>
      </c>
      <c r="N33" s="279" t="s">
        <v>195</v>
      </c>
      <c r="O33" s="194" t="s">
        <v>182</v>
      </c>
      <c r="P33" s="233" t="s">
        <v>148</v>
      </c>
      <c r="Q33" s="150"/>
      <c r="R33" s="150"/>
      <c r="AC33" s="1"/>
      <c r="AD33" s="1"/>
      <c r="AE33" s="1"/>
      <c r="AF33" s="1"/>
      <c r="AG33" s="1"/>
      <c r="AH33" s="1"/>
      <c r="AI33" s="1"/>
      <c r="AJ33" s="1"/>
      <c r="AK33" s="1"/>
      <c r="AL33" s="1"/>
      <c r="AM33" s="1"/>
      <c r="AN33" s="1"/>
      <c r="AO33" s="1"/>
      <c r="AP33" s="1"/>
      <c r="AQ33" s="1"/>
      <c r="AR33" s="1"/>
      <c r="AS33" s="1"/>
      <c r="AT33" s="1"/>
    </row>
    <row r="34" spans="1:46" ht="41.1" customHeight="1" x14ac:dyDescent="0.25">
      <c r="A34" s="251"/>
      <c r="B34" s="252"/>
      <c r="C34" s="178" t="s">
        <v>81</v>
      </c>
      <c r="D34" s="186" t="s">
        <v>167</v>
      </c>
      <c r="E34" s="186" t="s">
        <v>167</v>
      </c>
      <c r="F34" s="185" t="s">
        <v>167</v>
      </c>
      <c r="G34" s="218" t="s">
        <v>141</v>
      </c>
      <c r="H34" s="172" t="s">
        <v>167</v>
      </c>
      <c r="I34" s="218" t="s">
        <v>141</v>
      </c>
      <c r="J34" s="35"/>
      <c r="K34" s="75"/>
      <c r="L34" s="35"/>
      <c r="M34" s="141" t="s">
        <v>147</v>
      </c>
      <c r="N34" s="280"/>
      <c r="O34" s="243" t="s">
        <v>183</v>
      </c>
      <c r="P34" s="233" t="s">
        <v>148</v>
      </c>
      <c r="Q34" s="150"/>
      <c r="R34" s="150"/>
      <c r="AC34" s="1"/>
      <c r="AD34" s="1"/>
      <c r="AE34" s="1"/>
      <c r="AF34" s="1"/>
      <c r="AG34" s="1"/>
      <c r="AH34" s="1"/>
      <c r="AI34" s="1"/>
      <c r="AJ34" s="1"/>
      <c r="AK34" s="1"/>
      <c r="AL34" s="1"/>
      <c r="AM34" s="1"/>
      <c r="AN34" s="1"/>
      <c r="AO34" s="1"/>
      <c r="AP34" s="1"/>
      <c r="AQ34" s="1"/>
      <c r="AR34" s="1"/>
      <c r="AS34" s="1"/>
      <c r="AT34" s="1"/>
    </row>
    <row r="35" spans="1:46" ht="21" customHeight="1" x14ac:dyDescent="0.25">
      <c r="A35" s="251"/>
      <c r="B35" s="252"/>
      <c r="C35" s="179" t="s">
        <v>79</v>
      </c>
      <c r="D35" s="186" t="s">
        <v>140</v>
      </c>
      <c r="E35" s="186" t="s">
        <v>140</v>
      </c>
      <c r="F35" s="185" t="s">
        <v>140</v>
      </c>
      <c r="G35" s="218" t="s">
        <v>141</v>
      </c>
      <c r="H35" s="172" t="s">
        <v>140</v>
      </c>
      <c r="I35" s="218" t="s">
        <v>141</v>
      </c>
      <c r="J35" s="26"/>
      <c r="K35" s="76"/>
      <c r="L35" s="26"/>
      <c r="M35" s="141" t="s">
        <v>147</v>
      </c>
      <c r="N35" s="280"/>
      <c r="O35" s="265" t="s">
        <v>145</v>
      </c>
      <c r="P35" s="233" t="s">
        <v>148</v>
      </c>
      <c r="Q35" s="150"/>
      <c r="R35" s="150"/>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251"/>
      <c r="B36" s="252"/>
      <c r="C36" s="181" t="s">
        <v>78</v>
      </c>
      <c r="D36" s="186" t="s">
        <v>140</v>
      </c>
      <c r="E36" s="186" t="s">
        <v>140</v>
      </c>
      <c r="F36" s="185" t="s">
        <v>140</v>
      </c>
      <c r="G36" s="218" t="s">
        <v>141</v>
      </c>
      <c r="H36" s="172" t="s">
        <v>140</v>
      </c>
      <c r="I36" s="218" t="s">
        <v>141</v>
      </c>
      <c r="J36" s="26"/>
      <c r="K36" s="75"/>
      <c r="L36" s="26"/>
      <c r="M36" s="141" t="s">
        <v>147</v>
      </c>
      <c r="N36" s="281"/>
      <c r="O36" s="266"/>
      <c r="P36" s="233" t="s">
        <v>148</v>
      </c>
      <c r="Q36" s="150"/>
      <c r="R36" s="150"/>
      <c r="AC36" s="1"/>
      <c r="AD36" s="1"/>
      <c r="AE36" s="1"/>
      <c r="AF36" s="1"/>
      <c r="AG36" s="1"/>
      <c r="AH36" s="1"/>
      <c r="AI36" s="1"/>
      <c r="AJ36" s="1"/>
      <c r="AK36" s="1"/>
      <c r="AL36" s="1"/>
      <c r="AM36" s="1"/>
      <c r="AN36" s="1"/>
      <c r="AO36" s="1"/>
      <c r="AP36" s="1"/>
      <c r="AQ36" s="1"/>
      <c r="AR36" s="1"/>
      <c r="AS36" s="1"/>
      <c r="AT36" s="1"/>
    </row>
    <row r="37" spans="1:46" ht="39" customHeight="1" x14ac:dyDescent="0.25">
      <c r="A37" s="251"/>
      <c r="B37" s="252"/>
      <c r="C37" s="180" t="s">
        <v>77</v>
      </c>
      <c r="D37" s="186" t="s">
        <v>167</v>
      </c>
      <c r="E37" s="186" t="s">
        <v>167</v>
      </c>
      <c r="F37" s="185" t="s">
        <v>167</v>
      </c>
      <c r="G37" s="218" t="s">
        <v>141</v>
      </c>
      <c r="H37" s="172" t="s">
        <v>167</v>
      </c>
      <c r="I37" s="218" t="s">
        <v>141</v>
      </c>
      <c r="J37" s="27"/>
      <c r="K37" s="75"/>
      <c r="L37" s="27"/>
      <c r="M37" s="141" t="s">
        <v>147</v>
      </c>
      <c r="N37" s="3" t="s">
        <v>141</v>
      </c>
      <c r="O37" s="232" t="s">
        <v>146</v>
      </c>
      <c r="P37" s="233" t="s">
        <v>148</v>
      </c>
      <c r="Q37" s="150"/>
      <c r="R37" s="150"/>
      <c r="AC37" s="1"/>
      <c r="AD37" s="1"/>
      <c r="AE37" s="1"/>
      <c r="AF37" s="1"/>
      <c r="AG37" s="1"/>
      <c r="AH37" s="1"/>
      <c r="AI37" s="1"/>
      <c r="AJ37" s="1"/>
      <c r="AK37" s="1"/>
      <c r="AL37" s="1"/>
      <c r="AM37" s="1"/>
      <c r="AN37" s="1"/>
      <c r="AO37" s="1"/>
      <c r="AP37" s="1"/>
      <c r="AQ37" s="1"/>
      <c r="AR37" s="1"/>
      <c r="AS37" s="1"/>
      <c r="AT37" s="1"/>
    </row>
    <row r="38" spans="1:46" ht="33.75" x14ac:dyDescent="0.25">
      <c r="A38" s="202"/>
      <c r="B38" s="164"/>
      <c r="C38" s="78"/>
      <c r="D38" s="166"/>
      <c r="E38" s="166"/>
      <c r="F38" s="166"/>
      <c r="G38" s="167"/>
      <c r="H38" s="166"/>
      <c r="I38" s="167"/>
      <c r="J38" s="165"/>
      <c r="K38" s="154"/>
      <c r="L38" s="165"/>
      <c r="M38" s="168"/>
      <c r="N38" s="168"/>
      <c r="O38" s="169"/>
      <c r="P38" s="204"/>
      <c r="Q38" s="150"/>
      <c r="R38" s="150"/>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7" t="s">
        <v>41</v>
      </c>
      <c r="E39" s="8"/>
      <c r="F39" s="16"/>
      <c r="G39" s="11"/>
      <c r="H39" s="8"/>
      <c r="I39" s="6"/>
      <c r="J39" s="8"/>
      <c r="L39" s="8"/>
      <c r="M39" s="5"/>
      <c r="N39" s="5"/>
      <c r="O39" s="5"/>
      <c r="P39" s="203"/>
      <c r="Q39" s="150"/>
      <c r="R39" s="150"/>
      <c r="AC39" s="1"/>
      <c r="AD39" s="1"/>
      <c r="AE39" s="1"/>
      <c r="AF39" s="1"/>
      <c r="AG39" s="1"/>
      <c r="AH39" s="1"/>
      <c r="AI39" s="1"/>
      <c r="AJ39" s="1"/>
      <c r="AK39" s="1"/>
      <c r="AL39" s="1"/>
      <c r="AM39" s="1"/>
      <c r="AN39" s="1"/>
      <c r="AO39" s="1"/>
      <c r="AP39" s="1"/>
      <c r="AQ39" s="1"/>
      <c r="AR39" s="1"/>
      <c r="AS39" s="1"/>
      <c r="AT39" s="1"/>
    </row>
    <row r="40" spans="1:46" ht="21" x14ac:dyDescent="0.25">
      <c r="A40" s="251" t="s">
        <v>3</v>
      </c>
      <c r="B40" s="252"/>
      <c r="C40" s="58" t="s">
        <v>4</v>
      </c>
      <c r="D40" s="186" t="s">
        <v>165</v>
      </c>
      <c r="E40" s="186" t="s">
        <v>165</v>
      </c>
      <c r="F40" s="185" t="s">
        <v>165</v>
      </c>
      <c r="G40" s="218" t="s">
        <v>141</v>
      </c>
      <c r="H40" s="172" t="s">
        <v>165</v>
      </c>
      <c r="I40" s="213" t="s">
        <v>141</v>
      </c>
      <c r="J40" s="144"/>
      <c r="K40" s="145"/>
      <c r="L40" s="144"/>
      <c r="M40" s="3" t="s">
        <v>141</v>
      </c>
      <c r="N40" s="3" t="s">
        <v>141</v>
      </c>
      <c r="O40" s="195" t="s">
        <v>196</v>
      </c>
      <c r="P40" s="233" t="s">
        <v>163</v>
      </c>
      <c r="Q40"/>
      <c r="R40" s="150"/>
      <c r="AC40" s="1"/>
      <c r="AD40" s="1"/>
      <c r="AE40" s="1"/>
      <c r="AF40" s="1"/>
      <c r="AG40" s="1"/>
      <c r="AH40" s="1"/>
      <c r="AI40" s="1"/>
      <c r="AJ40" s="1"/>
      <c r="AK40" s="1"/>
      <c r="AL40" s="1"/>
      <c r="AM40" s="1"/>
      <c r="AN40" s="1"/>
      <c r="AO40" s="1"/>
      <c r="AP40" s="1"/>
      <c r="AQ40" s="1"/>
      <c r="AR40" s="1"/>
      <c r="AS40" s="1"/>
      <c r="AT40" s="1"/>
    </row>
    <row r="41" spans="1:46" ht="30" x14ac:dyDescent="0.25">
      <c r="A41" s="251"/>
      <c r="B41" s="252"/>
      <c r="C41" s="78" t="s">
        <v>10</v>
      </c>
      <c r="D41" s="186" t="s">
        <v>140</v>
      </c>
      <c r="E41" s="186" t="s">
        <v>140</v>
      </c>
      <c r="F41" s="185" t="s">
        <v>140</v>
      </c>
      <c r="G41" s="218" t="s">
        <v>141</v>
      </c>
      <c r="H41" s="172" t="s">
        <v>140</v>
      </c>
      <c r="I41" s="213" t="s">
        <v>141</v>
      </c>
      <c r="J41" s="144"/>
      <c r="K41" s="145"/>
      <c r="L41" s="144"/>
      <c r="M41" s="3" t="s">
        <v>141</v>
      </c>
      <c r="N41" s="171" t="s">
        <v>198</v>
      </c>
      <c r="O41" s="195" t="s">
        <v>197</v>
      </c>
      <c r="P41" s="227" t="s">
        <v>24</v>
      </c>
      <c r="Q41"/>
      <c r="R41" s="150"/>
      <c r="AC41" s="1"/>
      <c r="AD41" s="1"/>
      <c r="AE41" s="1"/>
      <c r="AF41" s="1"/>
      <c r="AG41" s="1"/>
      <c r="AH41" s="1"/>
      <c r="AI41" s="1"/>
      <c r="AJ41" s="1"/>
      <c r="AK41" s="1"/>
      <c r="AL41" s="1"/>
      <c r="AM41" s="1"/>
      <c r="AN41" s="1"/>
      <c r="AO41" s="1"/>
      <c r="AP41" s="1"/>
      <c r="AQ41" s="1"/>
      <c r="AR41" s="1"/>
      <c r="AS41" s="1"/>
      <c r="AT41" s="1"/>
    </row>
    <row r="42" spans="1:46" ht="21" x14ac:dyDescent="0.25">
      <c r="A42" s="251"/>
      <c r="B42" s="252"/>
      <c r="C42" s="58" t="str">
        <f>C58</f>
        <v>Others Quota</v>
      </c>
      <c r="D42" s="186" t="s">
        <v>165</v>
      </c>
      <c r="E42" s="186" t="s">
        <v>165</v>
      </c>
      <c r="F42" s="185" t="s">
        <v>165</v>
      </c>
      <c r="G42" s="218" t="s">
        <v>141</v>
      </c>
      <c r="H42" s="172" t="s">
        <v>165</v>
      </c>
      <c r="I42" s="213" t="s">
        <v>141</v>
      </c>
      <c r="J42" s="144"/>
      <c r="K42" s="146"/>
      <c r="L42" s="144"/>
      <c r="M42" s="3" t="s">
        <v>141</v>
      </c>
      <c r="N42" s="171" t="s">
        <v>141</v>
      </c>
      <c r="O42" s="195" t="s">
        <v>199</v>
      </c>
      <c r="P42" s="235" t="s">
        <v>159</v>
      </c>
      <c r="Q42" s="150"/>
      <c r="R42" s="150"/>
      <c r="AC42" s="1"/>
      <c r="AD42" s="1"/>
      <c r="AE42" s="1"/>
      <c r="AF42" s="1"/>
      <c r="AG42" s="1"/>
      <c r="AH42" s="1"/>
      <c r="AI42" s="1"/>
      <c r="AJ42" s="1"/>
      <c r="AK42" s="1"/>
      <c r="AL42" s="1"/>
      <c r="AM42" s="1"/>
      <c r="AN42" s="1"/>
      <c r="AO42" s="1"/>
      <c r="AP42" s="1"/>
      <c r="AQ42" s="1"/>
      <c r="AR42" s="1"/>
      <c r="AS42" s="1"/>
      <c r="AT42" s="1"/>
    </row>
    <row r="43" spans="1:46" ht="21" x14ac:dyDescent="0.25">
      <c r="A43" s="251"/>
      <c r="B43" s="252"/>
      <c r="C43" s="234" t="s">
        <v>87</v>
      </c>
      <c r="D43" s="186" t="s">
        <v>165</v>
      </c>
      <c r="E43" s="186" t="s">
        <v>165</v>
      </c>
      <c r="F43" s="185" t="s">
        <v>165</v>
      </c>
      <c r="G43" s="218" t="s">
        <v>141</v>
      </c>
      <c r="H43" s="172" t="s">
        <v>165</v>
      </c>
      <c r="I43" s="213" t="s">
        <v>141</v>
      </c>
      <c r="J43" s="144"/>
      <c r="K43" s="146"/>
      <c r="L43" s="144"/>
      <c r="M43" s="3" t="s">
        <v>141</v>
      </c>
      <c r="N43" s="171" t="s">
        <v>141</v>
      </c>
      <c r="O43" s="195" t="s">
        <v>199</v>
      </c>
      <c r="P43" s="235" t="s">
        <v>159</v>
      </c>
      <c r="Q43" s="150"/>
      <c r="R43" s="150"/>
      <c r="AC43" s="1"/>
      <c r="AD43" s="1"/>
      <c r="AE43" s="1"/>
      <c r="AF43" s="1"/>
      <c r="AG43" s="1"/>
      <c r="AH43" s="1"/>
      <c r="AI43" s="1"/>
      <c r="AJ43" s="1"/>
      <c r="AK43" s="1"/>
      <c r="AL43" s="1"/>
      <c r="AM43" s="1"/>
      <c r="AN43" s="1"/>
      <c r="AO43" s="1"/>
      <c r="AP43" s="1"/>
      <c r="AQ43" s="1"/>
      <c r="AR43" s="1"/>
      <c r="AS43" s="1"/>
      <c r="AT43" s="1"/>
    </row>
    <row r="44" spans="1:46" ht="21" customHeight="1" x14ac:dyDescent="0.25">
      <c r="A44" s="251"/>
      <c r="B44" s="252"/>
      <c r="C44" s="59" t="str">
        <f>C59</f>
        <v>Remove TAC</v>
      </c>
      <c r="D44" s="186" t="s">
        <v>165</v>
      </c>
      <c r="E44" s="186" t="s">
        <v>165</v>
      </c>
      <c r="F44" s="185" t="s">
        <v>165</v>
      </c>
      <c r="G44" s="218" t="s">
        <v>141</v>
      </c>
      <c r="H44" s="172" t="s">
        <v>165</v>
      </c>
      <c r="I44" s="213" t="s">
        <v>141</v>
      </c>
      <c r="J44" s="144"/>
      <c r="K44" s="145"/>
      <c r="L44" s="144"/>
      <c r="M44" s="3" t="s">
        <v>141</v>
      </c>
      <c r="N44" s="171" t="s">
        <v>141</v>
      </c>
      <c r="O44" s="195" t="s">
        <v>199</v>
      </c>
      <c r="P44" s="235" t="s">
        <v>159</v>
      </c>
      <c r="Q44" s="150"/>
      <c r="R44" s="150"/>
      <c r="AC44" s="1"/>
      <c r="AD44" s="1"/>
      <c r="AE44" s="1"/>
      <c r="AF44" s="1"/>
      <c r="AG44" s="1"/>
      <c r="AH44" s="1"/>
      <c r="AI44" s="1"/>
      <c r="AJ44" s="1"/>
      <c r="AK44" s="1"/>
      <c r="AL44" s="1"/>
      <c r="AM44" s="1"/>
      <c r="AN44" s="1"/>
      <c r="AO44" s="1"/>
      <c r="AP44" s="1"/>
      <c r="AQ44" s="1"/>
      <c r="AR44" s="1"/>
      <c r="AS44" s="1"/>
      <c r="AT44" s="1"/>
    </row>
    <row r="45" spans="1:46" ht="30" x14ac:dyDescent="0.25">
      <c r="A45" s="251"/>
      <c r="B45" s="252"/>
      <c r="C45" s="59" t="s">
        <v>185</v>
      </c>
      <c r="D45" s="186" t="s">
        <v>167</v>
      </c>
      <c r="E45" s="186" t="s">
        <v>167</v>
      </c>
      <c r="F45" s="185" t="s">
        <v>167</v>
      </c>
      <c r="G45" s="218" t="s">
        <v>141</v>
      </c>
      <c r="H45" s="172" t="s">
        <v>167</v>
      </c>
      <c r="I45" s="218" t="s">
        <v>141</v>
      </c>
      <c r="J45" s="144"/>
      <c r="K45" s="145"/>
      <c r="L45" s="144"/>
      <c r="M45" s="3" t="s">
        <v>141</v>
      </c>
      <c r="N45" s="141" t="s">
        <v>236</v>
      </c>
      <c r="O45" s="195" t="s">
        <v>235</v>
      </c>
      <c r="P45" s="235" t="s">
        <v>159</v>
      </c>
      <c r="Q45" s="150"/>
      <c r="R45" s="150"/>
      <c r="AC45" s="1"/>
      <c r="AD45" s="1"/>
      <c r="AE45" s="1"/>
      <c r="AF45" s="1"/>
      <c r="AG45" s="1"/>
      <c r="AH45" s="1"/>
      <c r="AI45" s="1"/>
      <c r="AJ45" s="1"/>
      <c r="AK45" s="1"/>
      <c r="AL45" s="1"/>
      <c r="AM45" s="1"/>
      <c r="AN45" s="1"/>
      <c r="AO45" s="1"/>
      <c r="AP45" s="1"/>
      <c r="AQ45" s="1"/>
      <c r="AR45" s="1"/>
      <c r="AS45" s="1"/>
      <c r="AT45" s="1"/>
    </row>
    <row r="46" spans="1:46" ht="21" customHeight="1" x14ac:dyDescent="0.25">
      <c r="A46" s="251"/>
      <c r="B46" s="252"/>
      <c r="C46" s="58" t="str">
        <f t="shared" ref="C46" si="11">C60</f>
        <v xml:space="preserve">Merge TAC regions </v>
      </c>
      <c r="D46" s="186" t="s">
        <v>165</v>
      </c>
      <c r="E46" s="186" t="s">
        <v>165</v>
      </c>
      <c r="F46" s="185" t="s">
        <v>165</v>
      </c>
      <c r="G46" s="218" t="s">
        <v>141</v>
      </c>
      <c r="H46" s="172" t="s">
        <v>165</v>
      </c>
      <c r="I46" s="213" t="s">
        <v>141</v>
      </c>
      <c r="J46" s="144"/>
      <c r="K46" s="145"/>
      <c r="L46" s="144"/>
      <c r="M46" s="3" t="s">
        <v>141</v>
      </c>
      <c r="N46" s="171" t="s">
        <v>141</v>
      </c>
      <c r="O46" s="236" t="s">
        <v>184</v>
      </c>
      <c r="P46" s="235" t="s">
        <v>159</v>
      </c>
      <c r="Q46" s="150"/>
      <c r="R46" s="150"/>
      <c r="AC46" s="1"/>
      <c r="AD46" s="1"/>
      <c r="AE46" s="1"/>
      <c r="AF46" s="1"/>
      <c r="AG46" s="1"/>
      <c r="AH46" s="1"/>
      <c r="AI46" s="1"/>
      <c r="AJ46" s="1"/>
      <c r="AK46" s="1"/>
      <c r="AL46" s="1"/>
      <c r="AM46" s="1"/>
      <c r="AN46" s="1"/>
      <c r="AO46" s="1"/>
      <c r="AP46" s="1"/>
      <c r="AQ46" s="1"/>
      <c r="AR46" s="1"/>
      <c r="AS46" s="1"/>
      <c r="AT46" s="1"/>
    </row>
    <row r="47" spans="1:46" ht="21" customHeight="1" x14ac:dyDescent="0.25">
      <c r="A47" s="1"/>
      <c r="B47" s="1"/>
      <c r="C47" s="1"/>
      <c r="D47" s="1"/>
      <c r="E47" s="1"/>
      <c r="F47" s="6"/>
      <c r="G47" s="116"/>
      <c r="H47" s="1"/>
      <c r="I47" s="6"/>
      <c r="J47" s="1"/>
      <c r="K47" s="6"/>
      <c r="L47" s="1"/>
      <c r="M47" s="5"/>
      <c r="N47" s="5"/>
      <c r="O47" s="5"/>
      <c r="P47" s="205"/>
      <c r="Q47" s="150"/>
      <c r="R47" s="150"/>
      <c r="AC47" s="1"/>
      <c r="AD47" s="1"/>
      <c r="AE47" s="1"/>
      <c r="AF47" s="1"/>
      <c r="AG47" s="1"/>
      <c r="AH47" s="1"/>
      <c r="AI47" s="1"/>
      <c r="AJ47" s="1"/>
      <c r="AK47" s="1"/>
      <c r="AL47" s="1"/>
      <c r="AM47" s="1"/>
      <c r="AN47" s="1"/>
      <c r="AO47" s="1"/>
      <c r="AP47" s="1"/>
      <c r="AQ47" s="1"/>
      <c r="AR47" s="1"/>
      <c r="AS47" s="1"/>
      <c r="AT47" s="1"/>
    </row>
    <row r="48" spans="1:46" ht="34.5" customHeight="1" x14ac:dyDescent="0.25">
      <c r="A48" s="1"/>
      <c r="B48" s="1"/>
      <c r="C48" s="74" t="s">
        <v>38</v>
      </c>
      <c r="D48" s="68" t="s">
        <v>40</v>
      </c>
      <c r="E48" s="36"/>
      <c r="F48" s="7"/>
      <c r="G48" s="115"/>
      <c r="H48" s="36"/>
      <c r="I48" s="7"/>
      <c r="J48" s="36"/>
      <c r="L48" s="36"/>
      <c r="M48" s="5"/>
      <c r="N48" s="5"/>
      <c r="O48" s="5"/>
      <c r="P48" s="205"/>
      <c r="Q48" s="150"/>
      <c r="R48" s="150"/>
      <c r="AC48" s="1"/>
      <c r="AD48" s="1"/>
      <c r="AE48" s="1"/>
      <c r="AF48" s="1"/>
      <c r="AG48" s="1"/>
      <c r="AH48" s="1"/>
      <c r="AI48" s="1"/>
      <c r="AJ48" s="1"/>
      <c r="AK48" s="1"/>
      <c r="AL48" s="1"/>
      <c r="AM48" s="1"/>
      <c r="AN48" s="1"/>
      <c r="AO48" s="1"/>
      <c r="AP48" s="1"/>
      <c r="AQ48" s="1"/>
      <c r="AR48" s="1"/>
      <c r="AS48" s="1"/>
      <c r="AT48" s="1"/>
    </row>
    <row r="49" spans="1:46" ht="21" x14ac:dyDescent="0.25">
      <c r="A49" s="251" t="s">
        <v>2</v>
      </c>
      <c r="B49" s="252"/>
      <c r="C49" s="56" t="s">
        <v>14</v>
      </c>
      <c r="D49" s="189" t="s">
        <v>165</v>
      </c>
      <c r="E49" s="189" t="s">
        <v>165</v>
      </c>
      <c r="F49" s="185" t="s">
        <v>165</v>
      </c>
      <c r="G49" s="215" t="s">
        <v>141</v>
      </c>
      <c r="H49" s="172" t="s">
        <v>165</v>
      </c>
      <c r="I49" s="213" t="s">
        <v>141</v>
      </c>
      <c r="J49" s="143"/>
      <c r="K49" s="145"/>
      <c r="L49" s="143"/>
      <c r="M49" s="3" t="s">
        <v>141</v>
      </c>
      <c r="N49" s="28" t="s">
        <v>141</v>
      </c>
      <c r="O49" s="195" t="s">
        <v>175</v>
      </c>
      <c r="P49" s="227" t="s">
        <v>163</v>
      </c>
      <c r="Q49" s="150"/>
      <c r="R49" s="150"/>
      <c r="AC49" s="1"/>
      <c r="AD49" s="1"/>
      <c r="AE49" s="1"/>
      <c r="AF49" s="1"/>
      <c r="AG49" s="1"/>
      <c r="AH49" s="1"/>
      <c r="AI49" s="1"/>
      <c r="AJ49" s="1"/>
      <c r="AK49" s="1"/>
      <c r="AL49" s="1"/>
      <c r="AM49" s="1"/>
      <c r="AN49" s="1"/>
      <c r="AO49" s="1"/>
      <c r="AP49" s="1"/>
      <c r="AQ49" s="1"/>
      <c r="AR49" s="1"/>
      <c r="AS49" s="1"/>
      <c r="AT49" s="1"/>
    </row>
    <row r="50" spans="1:46" s="1" customFormat="1" ht="21" x14ac:dyDescent="0.25">
      <c r="A50" s="251"/>
      <c r="B50" s="252"/>
      <c r="C50" s="62" t="s">
        <v>30</v>
      </c>
      <c r="D50" s="185" t="s">
        <v>166</v>
      </c>
      <c r="E50" s="185" t="s">
        <v>166</v>
      </c>
      <c r="F50" s="188" t="s">
        <v>176</v>
      </c>
      <c r="G50" s="215" t="s">
        <v>141</v>
      </c>
      <c r="H50" s="173" t="s">
        <v>176</v>
      </c>
      <c r="I50" s="215" t="s">
        <v>141</v>
      </c>
      <c r="J50" s="143"/>
      <c r="K50" s="146"/>
      <c r="L50" s="143"/>
      <c r="M50" s="3" t="s">
        <v>141</v>
      </c>
      <c r="N50" s="141" t="s">
        <v>154</v>
      </c>
      <c r="O50" s="236" t="s">
        <v>155</v>
      </c>
      <c r="P50" s="227" t="s">
        <v>24</v>
      </c>
      <c r="Q50" s="150"/>
      <c r="R50" s="150"/>
    </row>
    <row r="51" spans="1:46" s="1" customFormat="1" ht="45" x14ac:dyDescent="0.35">
      <c r="A51" s="251"/>
      <c r="B51" s="252"/>
      <c r="C51" s="176" t="s">
        <v>31</v>
      </c>
      <c r="D51" s="189" t="s">
        <v>167</v>
      </c>
      <c r="E51" s="186" t="s">
        <v>167</v>
      </c>
      <c r="F51" s="185" t="s">
        <v>167</v>
      </c>
      <c r="G51" s="218" t="s">
        <v>141</v>
      </c>
      <c r="H51" s="172" t="s">
        <v>167</v>
      </c>
      <c r="I51" s="218" t="s">
        <v>141</v>
      </c>
      <c r="J51" s="143"/>
      <c r="K51" s="177"/>
      <c r="L51" s="143"/>
      <c r="M51" s="3" t="s">
        <v>141</v>
      </c>
      <c r="N51" s="240" t="s">
        <v>156</v>
      </c>
      <c r="O51" s="244" t="s">
        <v>157</v>
      </c>
      <c r="P51" s="237" t="s">
        <v>24</v>
      </c>
      <c r="Q51" s="150"/>
      <c r="R51" s="150"/>
    </row>
    <row r="52" spans="1:46" s="1" customFormat="1" ht="21" customHeight="1" x14ac:dyDescent="0.35">
      <c r="A52" s="251"/>
      <c r="B52" s="252"/>
      <c r="C52" s="175"/>
      <c r="D52" s="185"/>
      <c r="E52" s="185"/>
      <c r="F52" s="185"/>
      <c r="G52" s="185"/>
      <c r="H52" s="185"/>
      <c r="I52" s="185"/>
      <c r="J52" s="39"/>
      <c r="K52" s="196"/>
      <c r="L52" s="39"/>
      <c r="M52" s="197"/>
      <c r="N52" s="197"/>
      <c r="O52" s="148"/>
      <c r="P52" s="147"/>
      <c r="Q52" s="150"/>
      <c r="R52" s="150"/>
    </row>
    <row r="53" spans="1:46" s="1" customFormat="1" ht="21" customHeight="1" x14ac:dyDescent="0.35">
      <c r="A53" s="251"/>
      <c r="B53" s="252"/>
      <c r="C53" s="175"/>
      <c r="D53" s="185"/>
      <c r="E53" s="185"/>
      <c r="F53" s="185"/>
      <c r="G53" s="185"/>
      <c r="H53" s="185"/>
      <c r="I53" s="185"/>
      <c r="J53" s="39"/>
      <c r="K53" s="196"/>
      <c r="L53" s="39"/>
      <c r="M53" s="197"/>
      <c r="N53" s="197"/>
      <c r="O53" s="148"/>
      <c r="P53" s="147"/>
      <c r="Q53" s="150"/>
      <c r="R53" s="150"/>
    </row>
    <row r="54" spans="1:46" ht="21.75" thickBot="1" x14ac:dyDescent="0.3">
      <c r="A54" s="1"/>
      <c r="B54" s="1"/>
      <c r="C54" s="4"/>
      <c r="D54" s="4"/>
      <c r="E54" s="4"/>
      <c r="F54" s="6"/>
      <c r="G54" s="15"/>
      <c r="H54" s="4"/>
      <c r="I54" s="6"/>
      <c r="J54" s="4"/>
      <c r="K54" s="15"/>
      <c r="L54" s="4"/>
      <c r="M54" s="5"/>
      <c r="N54" s="5"/>
      <c r="O54" s="15"/>
      <c r="Q54" s="150"/>
      <c r="R54" s="150"/>
      <c r="AC54" s="1"/>
      <c r="AD54" s="1"/>
      <c r="AE54" s="1"/>
      <c r="AF54" s="1"/>
      <c r="AG54" s="1"/>
      <c r="AH54" s="1"/>
      <c r="AI54" s="1"/>
      <c r="AJ54" s="1"/>
      <c r="AK54" s="1"/>
      <c r="AL54" s="1"/>
      <c r="AM54" s="1"/>
      <c r="AN54" s="1"/>
      <c r="AO54" s="1"/>
      <c r="AP54" s="1"/>
      <c r="AQ54" s="1"/>
      <c r="AR54" s="1"/>
      <c r="AS54" s="1"/>
      <c r="AT54" s="1"/>
    </row>
    <row r="55" spans="1:46" ht="123" customHeight="1" thickBot="1" x14ac:dyDescent="0.3">
      <c r="A55" s="249" t="s">
        <v>86</v>
      </c>
      <c r="B55" s="250"/>
      <c r="C55" s="250"/>
      <c r="D55" s="253" t="s">
        <v>228</v>
      </c>
      <c r="E55" s="250"/>
      <c r="F55" s="250"/>
      <c r="G55" s="250"/>
      <c r="H55" s="250"/>
      <c r="I55" s="254"/>
      <c r="J55" s="117"/>
      <c r="K55" s="105"/>
      <c r="L55" s="201"/>
      <c r="M55" s="31"/>
      <c r="N55" s="31"/>
      <c r="O55" s="31"/>
      <c r="P55" s="31"/>
      <c r="Q55" s="255"/>
      <c r="R55" s="255"/>
      <c r="AC55" s="1"/>
      <c r="AD55" s="1"/>
      <c r="AE55" s="1"/>
      <c r="AF55" s="1"/>
      <c r="AG55" s="1"/>
      <c r="AH55" s="1"/>
      <c r="AI55" s="1"/>
      <c r="AJ55" s="1"/>
      <c r="AK55" s="1"/>
      <c r="AL55" s="1"/>
      <c r="AM55" s="1"/>
      <c r="AN55" s="1"/>
      <c r="AO55" s="1"/>
      <c r="AP55" s="1"/>
      <c r="AQ55" s="1"/>
      <c r="AR55" s="1"/>
      <c r="AS55" s="1"/>
      <c r="AT55" s="1"/>
    </row>
    <row r="56" spans="1:46" ht="23.25" hidden="1" x14ac:dyDescent="0.35">
      <c r="A56" s="18"/>
      <c r="B56" s="19"/>
      <c r="C56" s="6"/>
      <c r="D56" s="6"/>
      <c r="E56" s="6"/>
      <c r="F56" s="5"/>
      <c r="G56" s="114"/>
      <c r="H56" s="6"/>
      <c r="I56" s="5"/>
      <c r="J56" s="6"/>
      <c r="K56" s="5"/>
      <c r="L56" s="6"/>
      <c r="M56" s="5"/>
      <c r="N56" s="5"/>
      <c r="O56" s="5"/>
      <c r="Q56" s="150"/>
      <c r="R56" s="150"/>
      <c r="AC56" s="1"/>
      <c r="AD56" s="1"/>
      <c r="AE56" s="1"/>
      <c r="AF56" s="1"/>
      <c r="AG56" s="1"/>
      <c r="AH56" s="1"/>
      <c r="AI56" s="1"/>
      <c r="AJ56" s="1"/>
      <c r="AK56" s="1"/>
      <c r="AL56" s="1"/>
      <c r="AM56" s="1"/>
      <c r="AN56" s="1"/>
      <c r="AO56" s="1"/>
      <c r="AP56" s="1"/>
      <c r="AQ56" s="1"/>
      <c r="AR56" s="1"/>
      <c r="AS56" s="1"/>
      <c r="AT56" s="1"/>
    </row>
    <row r="57" spans="1:46" ht="21" hidden="1" x14ac:dyDescent="0.25">
      <c r="A57" s="1"/>
      <c r="B57" s="1"/>
      <c r="C57" s="16"/>
      <c r="D57" s="69" t="s">
        <v>39</v>
      </c>
      <c r="E57" s="16"/>
      <c r="F57" s="7"/>
      <c r="G57" s="115"/>
      <c r="H57" s="16"/>
      <c r="I57" s="7"/>
      <c r="J57" s="16"/>
      <c r="L57" s="16"/>
      <c r="M57" s="5"/>
      <c r="N57" s="5"/>
      <c r="O57" s="16"/>
      <c r="Q57" s="150"/>
      <c r="R57" s="150"/>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247" t="s">
        <v>32</v>
      </c>
      <c r="B58" s="248"/>
      <c r="C58" s="41" t="s">
        <v>11</v>
      </c>
      <c r="D58" s="13" t="s">
        <v>63</v>
      </c>
      <c r="E58" s="13" t="s">
        <v>63</v>
      </c>
      <c r="F58" s="138" t="s">
        <v>63</v>
      </c>
      <c r="G58" s="42"/>
      <c r="H58" s="138" t="s">
        <v>63</v>
      </c>
      <c r="I58" s="44"/>
      <c r="J58" s="13"/>
      <c r="K58" s="75"/>
      <c r="L58" s="13"/>
      <c r="M58" s="14"/>
      <c r="N58" s="29"/>
      <c r="P58" s="66"/>
      <c r="Q58" s="150"/>
      <c r="R58" s="150"/>
      <c r="AC58" s="1"/>
      <c r="AD58" s="1"/>
      <c r="AE58" s="1"/>
      <c r="AF58" s="1"/>
      <c r="AG58" s="1"/>
      <c r="AH58" s="1"/>
      <c r="AI58" s="1"/>
      <c r="AJ58" s="1"/>
      <c r="AK58" s="1"/>
      <c r="AL58" s="1"/>
      <c r="AM58" s="1"/>
      <c r="AN58" s="1"/>
      <c r="AO58" s="1"/>
      <c r="AP58" s="1"/>
      <c r="AQ58" s="1"/>
      <c r="AR58" s="1"/>
      <c r="AS58" s="1"/>
      <c r="AT58" s="1"/>
    </row>
    <row r="59" spans="1:46" ht="21" hidden="1" customHeight="1" thickBot="1" x14ac:dyDescent="0.3">
      <c r="A59" s="247"/>
      <c r="B59" s="248"/>
      <c r="C59" s="58" t="s">
        <v>5</v>
      </c>
      <c r="D59" s="37"/>
      <c r="E59" s="37"/>
      <c r="F59" s="73"/>
      <c r="G59" s="43"/>
      <c r="H59" s="138"/>
      <c r="I59" s="112"/>
      <c r="J59" s="37"/>
      <c r="K59" s="76"/>
      <c r="L59" s="37"/>
      <c r="M59" s="20"/>
      <c r="N59" s="30"/>
      <c r="O59" s="2"/>
      <c r="P59" s="66"/>
      <c r="Q59" s="150"/>
      <c r="R59" s="150"/>
      <c r="AC59" s="1"/>
      <c r="AD59" s="1"/>
      <c r="AE59" s="1"/>
      <c r="AF59" s="1"/>
      <c r="AG59" s="1"/>
      <c r="AH59" s="1"/>
      <c r="AI59" s="1"/>
      <c r="AJ59" s="1"/>
      <c r="AK59" s="1"/>
      <c r="AL59" s="1"/>
      <c r="AM59" s="1"/>
      <c r="AN59" s="1"/>
      <c r="AO59" s="1"/>
      <c r="AP59" s="1"/>
      <c r="AQ59" s="1"/>
      <c r="AR59" s="1"/>
      <c r="AS59" s="1"/>
      <c r="AT59" s="1"/>
    </row>
    <row r="60" spans="1:46" ht="21" hidden="1" customHeight="1" x14ac:dyDescent="0.25">
      <c r="A60" s="247"/>
      <c r="B60" s="248"/>
      <c r="C60" s="58" t="s">
        <v>6</v>
      </c>
      <c r="D60" s="12"/>
      <c r="E60" s="12"/>
      <c r="F60" s="138"/>
      <c r="G60" s="42"/>
      <c r="H60" s="138"/>
      <c r="I60" s="113"/>
      <c r="J60" s="12"/>
      <c r="K60" s="75"/>
      <c r="L60" s="12"/>
      <c r="M60" s="14"/>
      <c r="N60" s="29"/>
      <c r="O60" s="17"/>
      <c r="P60" s="66"/>
      <c r="Q60" s="150"/>
      <c r="R60" s="150"/>
      <c r="AC60" s="1"/>
      <c r="AD60" s="1"/>
      <c r="AE60" s="1"/>
      <c r="AF60" s="1"/>
      <c r="AG60" s="1"/>
      <c r="AH60" s="1"/>
      <c r="AI60" s="1"/>
      <c r="AJ60" s="1"/>
      <c r="AK60" s="1"/>
      <c r="AL60" s="1"/>
      <c r="AM60" s="1"/>
      <c r="AN60" s="1"/>
      <c r="AO60" s="1"/>
      <c r="AP60" s="1"/>
      <c r="AQ60" s="1"/>
      <c r="AR60" s="1"/>
      <c r="AS60" s="1"/>
      <c r="AT60" s="1"/>
    </row>
    <row r="61" spans="1:46" ht="21" hidden="1" customHeight="1" x14ac:dyDescent="0.3">
      <c r="A61" s="247"/>
      <c r="B61" s="248"/>
      <c r="C61" s="41" t="s">
        <v>16</v>
      </c>
      <c r="D61" s="38"/>
      <c r="E61" s="38"/>
      <c r="F61" s="138"/>
      <c r="G61" s="43"/>
      <c r="H61" s="138"/>
      <c r="I61" s="44"/>
      <c r="J61" s="38"/>
      <c r="K61" s="75"/>
      <c r="L61" s="38"/>
      <c r="M61" s="14"/>
      <c r="N61" s="14"/>
      <c r="O61" s="149"/>
      <c r="P61" s="147"/>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3">
      <c r="A62" s="247"/>
      <c r="B62" s="248"/>
      <c r="C62" s="60" t="s">
        <v>15</v>
      </c>
      <c r="D62" s="23"/>
      <c r="E62" s="23"/>
      <c r="F62" s="138"/>
      <c r="G62" s="42"/>
      <c r="H62" s="138"/>
      <c r="I62" s="44"/>
      <c r="J62" s="23"/>
      <c r="K62" s="75"/>
      <c r="L62" s="23"/>
      <c r="M62" s="14"/>
      <c r="N62" s="14"/>
      <c r="O62" s="149"/>
      <c r="P62" s="147"/>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3">
      <c r="A63" s="247"/>
      <c r="B63" s="248"/>
      <c r="C63" s="57"/>
      <c r="D63" s="24"/>
      <c r="E63" s="24"/>
      <c r="F63" s="73"/>
      <c r="G63" s="42"/>
      <c r="H63" s="138"/>
      <c r="I63" s="44"/>
      <c r="J63" s="24"/>
      <c r="K63" s="76"/>
      <c r="L63" s="24"/>
      <c r="M63" s="14"/>
      <c r="N63" s="29"/>
      <c r="O63" s="149"/>
      <c r="P63" s="147"/>
      <c r="Q63" s="150"/>
      <c r="R63" s="150"/>
      <c r="AC63" s="1"/>
      <c r="AD63" s="1"/>
      <c r="AE63" s="1"/>
      <c r="AF63" s="1"/>
      <c r="AG63" s="1"/>
      <c r="AH63" s="1"/>
      <c r="AI63" s="1"/>
      <c r="AJ63" s="1"/>
      <c r="AK63" s="1"/>
      <c r="AL63" s="1"/>
      <c r="AM63" s="1"/>
      <c r="AN63" s="1"/>
      <c r="AO63" s="1"/>
      <c r="AP63" s="1"/>
      <c r="AQ63" s="1"/>
      <c r="AR63" s="1"/>
      <c r="AS63" s="1"/>
      <c r="AT63" s="1"/>
    </row>
    <row r="64" spans="1:46" ht="21.75" hidden="1" thickBot="1" x14ac:dyDescent="0.3">
      <c r="A64" s="21"/>
      <c r="B64" s="21"/>
      <c r="C64" s="22"/>
      <c r="D64" s="6"/>
      <c r="E64" s="6"/>
      <c r="F64" s="6"/>
      <c r="G64" s="22"/>
      <c r="H64" s="22"/>
      <c r="I64" s="22"/>
      <c r="J64" s="22"/>
      <c r="K64" s="22"/>
      <c r="L64" s="22"/>
      <c r="M64" s="15"/>
      <c r="N64" s="15"/>
      <c r="O64" s="142" t="s">
        <v>64</v>
      </c>
      <c r="Q64" s="150"/>
      <c r="R64" s="150"/>
      <c r="AC64" s="1"/>
      <c r="AD64" s="1"/>
      <c r="AE64" s="1"/>
      <c r="AF64" s="1"/>
      <c r="AG64" s="1"/>
      <c r="AH64" s="1"/>
      <c r="AI64" s="1"/>
      <c r="AJ64" s="1"/>
      <c r="AK64" s="1"/>
      <c r="AL64" s="1"/>
      <c r="AM64" s="1"/>
      <c r="AN64" s="1"/>
      <c r="AO64" s="1"/>
      <c r="AP64" s="1"/>
      <c r="AQ64" s="1"/>
      <c r="AR64" s="1"/>
      <c r="AS64" s="1"/>
      <c r="AT64" s="1"/>
    </row>
    <row r="65" spans="1:46" ht="60" hidden="1" customHeight="1" x14ac:dyDescent="0.35">
      <c r="A65" s="249" t="s">
        <v>29</v>
      </c>
      <c r="B65" s="250"/>
      <c r="C65" s="250"/>
      <c r="D65" s="117" t="s">
        <v>65</v>
      </c>
      <c r="E65" s="117"/>
      <c r="F65" s="105"/>
      <c r="G65" s="107"/>
      <c r="H65" s="201"/>
      <c r="I65" s="106"/>
      <c r="J65" s="117"/>
      <c r="K65" s="105"/>
      <c r="L65" s="201"/>
      <c r="M65" s="32"/>
      <c r="N65" s="31"/>
      <c r="O65" s="31"/>
      <c r="P65" s="31"/>
      <c r="Q65" s="150"/>
      <c r="R65" s="150"/>
      <c r="AC65" s="1"/>
      <c r="AD65" s="1"/>
      <c r="AE65" s="1"/>
      <c r="AF65" s="1"/>
      <c r="AG65" s="1"/>
      <c r="AH65" s="1"/>
      <c r="AI65" s="1"/>
      <c r="AJ65" s="1"/>
      <c r="AK65" s="1"/>
      <c r="AL65" s="1"/>
      <c r="AM65" s="1"/>
      <c r="AN65" s="1"/>
      <c r="AO65" s="1"/>
      <c r="AP65" s="1"/>
      <c r="AQ65" s="1"/>
      <c r="AR65" s="1"/>
      <c r="AS65" s="1"/>
      <c r="AT65" s="1"/>
    </row>
    <row r="66" spans="1:46" s="1" customFormat="1" x14ac:dyDescent="0.25">
      <c r="Q66" s="150"/>
      <c r="R66" s="150"/>
    </row>
    <row r="67" spans="1:46" s="1" customFormat="1" ht="23.25" x14ac:dyDescent="0.35">
      <c r="A67" s="206" t="s">
        <v>20</v>
      </c>
      <c r="B67" s="207"/>
    </row>
    <row r="68" spans="1:46" s="1" customFormat="1" ht="21" x14ac:dyDescent="0.35">
      <c r="A68" s="208"/>
      <c r="B68" s="207" t="s">
        <v>21</v>
      </c>
    </row>
    <row r="69" spans="1:46" s="1" customFormat="1" ht="21" x14ac:dyDescent="0.35">
      <c r="A69" s="208"/>
      <c r="B69" s="207" t="s">
        <v>22</v>
      </c>
    </row>
    <row r="70" spans="1:46" s="1" customFormat="1" ht="21" x14ac:dyDescent="0.35">
      <c r="A70" s="208"/>
      <c r="B70" s="207" t="s">
        <v>23</v>
      </c>
    </row>
    <row r="71" spans="1:46" s="1" customFormat="1" ht="21" x14ac:dyDescent="0.35">
      <c r="A71" s="208"/>
      <c r="B71" s="207" t="s">
        <v>24</v>
      </c>
    </row>
    <row r="72" spans="1:46" s="1" customFormat="1" ht="21" x14ac:dyDescent="0.35">
      <c r="A72" s="208"/>
      <c r="B72" s="207" t="s">
        <v>25</v>
      </c>
    </row>
    <row r="73" spans="1:46" s="1" customFormat="1" ht="21" x14ac:dyDescent="0.35">
      <c r="A73" s="208"/>
      <c r="B73" s="207" t="s">
        <v>26</v>
      </c>
    </row>
    <row r="74" spans="1:46" s="1" customFormat="1" ht="21" x14ac:dyDescent="0.35">
      <c r="A74" s="208"/>
      <c r="B74" s="207" t="s">
        <v>27</v>
      </c>
    </row>
    <row r="75" spans="1:46" s="1" customFormat="1" ht="21" x14ac:dyDescent="0.35">
      <c r="A75" s="208"/>
      <c r="B75" s="207" t="s">
        <v>24</v>
      </c>
    </row>
    <row r="76" spans="1:46" s="1" customFormat="1" ht="21" x14ac:dyDescent="0.35">
      <c r="A76" s="208"/>
      <c r="B76" s="207" t="s">
        <v>25</v>
      </c>
    </row>
    <row r="77" spans="1:46" s="1" customFormat="1" ht="21" x14ac:dyDescent="0.35">
      <c r="A77" s="208"/>
      <c r="B77" s="207" t="s">
        <v>26</v>
      </c>
    </row>
    <row r="78" spans="1:46" s="1" customFormat="1" ht="21" x14ac:dyDescent="0.35">
      <c r="A78" s="208"/>
      <c r="B78" s="207" t="s">
        <v>27</v>
      </c>
    </row>
    <row r="79" spans="1:46" s="1" customFormat="1" ht="21" x14ac:dyDescent="0.35">
      <c r="B79" s="72"/>
    </row>
  </sheetData>
  <mergeCells count="30">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 ref="Q55:R55"/>
    <mergeCell ref="A58:B63"/>
    <mergeCell ref="A26:B26"/>
    <mergeCell ref="Q27:R27"/>
    <mergeCell ref="A28:B30"/>
    <mergeCell ref="Q29:R29"/>
    <mergeCell ref="Q32:R32"/>
    <mergeCell ref="A33:B37"/>
    <mergeCell ref="O35:O36"/>
    <mergeCell ref="N33:N36"/>
    <mergeCell ref="A65:C65"/>
    <mergeCell ref="A40:B46"/>
    <mergeCell ref="A49:B53"/>
    <mergeCell ref="A55:C55"/>
    <mergeCell ref="D55:I5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8"/>
  <sheetViews>
    <sheetView zoomScale="60" zoomScaleNormal="60" workbookViewId="0">
      <pane xSplit="2" ySplit="2" topLeftCell="C3" activePane="bottomRight" state="frozen"/>
      <selection pane="topRight" activeCell="C1" sqref="C1"/>
      <selection pane="bottomLeft" activeCell="A3" sqref="A3"/>
      <selection pane="bottomRight" activeCell="O47" sqref="O47"/>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91</v>
      </c>
      <c r="B1" s="108"/>
      <c r="C1" s="108"/>
      <c r="D1" s="109"/>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67"/>
      <c r="E3" s="267"/>
      <c r="F3" s="267"/>
      <c r="G3" s="267"/>
      <c r="H3" s="267"/>
      <c r="I3" s="267"/>
      <c r="J3" s="267"/>
      <c r="K3" s="267"/>
      <c r="L3" s="267"/>
    </row>
    <row r="4" spans="1:46" s="1" customFormat="1" ht="26.25" x14ac:dyDescent="0.25">
      <c r="A4" s="269" t="s">
        <v>43</v>
      </c>
      <c r="B4" s="269"/>
      <c r="C4" s="137">
        <v>1098</v>
      </c>
      <c r="D4" s="268"/>
      <c r="E4" s="268"/>
      <c r="F4" s="268"/>
      <c r="G4" s="268"/>
      <c r="H4" s="268"/>
      <c r="I4" s="268"/>
      <c r="J4" s="268"/>
      <c r="K4" s="268"/>
      <c r="L4" s="268"/>
    </row>
    <row r="5" spans="1:46" s="1" customFormat="1" ht="26.25" x14ac:dyDescent="0.25">
      <c r="A5" s="269" t="s">
        <v>92</v>
      </c>
      <c r="B5" s="269"/>
      <c r="C5" s="209">
        <f>C4*1.72</f>
        <v>1888.56</v>
      </c>
      <c r="D5" s="268"/>
      <c r="E5" s="268"/>
      <c r="F5" s="268"/>
      <c r="G5" s="268"/>
      <c r="H5" s="268"/>
      <c r="I5" s="268"/>
      <c r="J5" s="268"/>
      <c r="K5" s="268"/>
      <c r="L5" s="268"/>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2.5500910746812386</v>
      </c>
      <c r="E7" s="100">
        <f t="shared" ref="E7:I7" si="0">(E8/$C$4)*100</f>
        <v>1.0928961748633881</v>
      </c>
      <c r="F7" s="100">
        <f t="shared" si="0"/>
        <v>69.945355191256837</v>
      </c>
      <c r="G7" s="87">
        <f>(G8/$C$4)*100</f>
        <v>0.81967213114754101</v>
      </c>
      <c r="H7" s="100">
        <f>(H8/$C$4)*100</f>
        <v>25.591985428051</v>
      </c>
      <c r="I7" s="87">
        <f t="shared" si="0"/>
        <v>0</v>
      </c>
      <c r="J7" s="90">
        <v>16.899999999999999</v>
      </c>
      <c r="K7" s="90">
        <v>79.599999999999994</v>
      </c>
      <c r="L7" s="90">
        <v>3.5</v>
      </c>
      <c r="M7" s="71"/>
    </row>
    <row r="8" spans="1:46" s="1" customFormat="1" ht="26.25" customHeight="1" x14ac:dyDescent="0.25">
      <c r="A8" s="128"/>
      <c r="B8" s="123" t="s">
        <v>49</v>
      </c>
      <c r="C8" s="73"/>
      <c r="D8" s="50">
        <v>28</v>
      </c>
      <c r="E8" s="50">
        <v>12</v>
      </c>
      <c r="F8" s="50">
        <v>768</v>
      </c>
      <c r="G8" s="50">
        <v>9</v>
      </c>
      <c r="H8" s="50">
        <v>281</v>
      </c>
      <c r="I8" s="50">
        <v>0</v>
      </c>
      <c r="J8" s="91">
        <f>($H$8/100)*J7</f>
        <v>47.488999999999997</v>
      </c>
      <c r="K8" s="91">
        <f>($H$8/100)*K7</f>
        <v>223.67599999999999</v>
      </c>
      <c r="L8" s="91">
        <f>($H$8/100)*L7</f>
        <v>9.8350000000000009</v>
      </c>
      <c r="M8" s="94"/>
    </row>
    <row r="9" spans="1:46" s="1" customFormat="1" ht="26.25" customHeight="1" x14ac:dyDescent="0.25">
      <c r="A9" s="124" t="s">
        <v>52</v>
      </c>
      <c r="B9" s="122" t="s">
        <v>50</v>
      </c>
      <c r="C9" s="73"/>
      <c r="D9" s="87">
        <v>159.50299999999999</v>
      </c>
      <c r="E9" s="87">
        <v>13.6</v>
      </c>
      <c r="F9" s="87">
        <v>753.87800000000004</v>
      </c>
      <c r="G9" s="87">
        <v>4.9009999999999998</v>
      </c>
      <c r="H9" s="87">
        <v>306.19600000000003</v>
      </c>
      <c r="I9" s="87">
        <v>0</v>
      </c>
      <c r="J9" s="91"/>
      <c r="K9" s="91"/>
      <c r="L9" s="91"/>
      <c r="M9" s="139">
        <f>SUM(D9:I9)</f>
        <v>1238.078</v>
      </c>
    </row>
    <row r="10" spans="1:46" s="1" customFormat="1" ht="26.25" customHeight="1" x14ac:dyDescent="0.25">
      <c r="A10" s="128"/>
      <c r="B10" s="123" t="s">
        <v>51</v>
      </c>
      <c r="C10" s="73"/>
      <c r="D10" s="88">
        <f>($C$5/100)*D7</f>
        <v>48.160000000000004</v>
      </c>
      <c r="E10" s="88">
        <f t="shared" ref="E10:I10" si="1">($C$5/100)*E7</f>
        <v>20.64</v>
      </c>
      <c r="F10" s="88">
        <f t="shared" si="1"/>
        <v>1320.96</v>
      </c>
      <c r="G10" s="88">
        <f>($C$5/100)*G7</f>
        <v>15.48</v>
      </c>
      <c r="H10" s="88">
        <f>($C$5/100)*H7</f>
        <v>483.32</v>
      </c>
      <c r="I10" s="88">
        <f t="shared" si="1"/>
        <v>0</v>
      </c>
      <c r="J10" s="92">
        <f>($H$10/100)*J7</f>
        <v>81.681079999999994</v>
      </c>
      <c r="K10" s="92">
        <f>($H$10/100)*K7</f>
        <v>384.72271999999992</v>
      </c>
      <c r="L10" s="92">
        <f>($H$10/100)*L7</f>
        <v>16.9162</v>
      </c>
      <c r="M10" s="94"/>
    </row>
    <row r="11" spans="1:46" s="1" customFormat="1" ht="26.25" customHeight="1" x14ac:dyDescent="0.25">
      <c r="A11" s="124" t="s">
        <v>53</v>
      </c>
      <c r="B11" s="122" t="s">
        <v>56</v>
      </c>
      <c r="C11" s="73"/>
      <c r="D11" s="87">
        <v>115.3</v>
      </c>
      <c r="E11" s="87">
        <v>0</v>
      </c>
      <c r="F11" s="65">
        <v>248</v>
      </c>
      <c r="G11" s="87">
        <v>0</v>
      </c>
      <c r="H11" s="87">
        <v>79.599999999999994</v>
      </c>
      <c r="I11" s="50">
        <v>0</v>
      </c>
      <c r="J11" s="90">
        <v>5</v>
      </c>
      <c r="K11" s="93">
        <v>5026</v>
      </c>
      <c r="L11" s="90">
        <v>2</v>
      </c>
      <c r="M11" s="94"/>
    </row>
    <row r="12" spans="1:46" s="1" customFormat="1" ht="26.25" customHeight="1" x14ac:dyDescent="0.25">
      <c r="A12" s="124"/>
      <c r="B12" s="122" t="s">
        <v>62</v>
      </c>
      <c r="C12" s="73"/>
      <c r="D12" s="87">
        <v>157.69999999999999</v>
      </c>
      <c r="E12" s="87">
        <v>0</v>
      </c>
      <c r="F12" s="65">
        <v>153</v>
      </c>
      <c r="G12" s="87">
        <v>0</v>
      </c>
      <c r="H12" s="87">
        <v>264</v>
      </c>
      <c r="I12" s="50">
        <v>0</v>
      </c>
      <c r="J12" s="90"/>
      <c r="K12" s="93"/>
      <c r="L12" s="90"/>
      <c r="M12" s="94"/>
    </row>
    <row r="13" spans="1:46" s="1" customFormat="1" ht="26.25" customHeight="1" x14ac:dyDescent="0.25">
      <c r="B13" s="122" t="s">
        <v>57</v>
      </c>
      <c r="C13" s="73"/>
      <c r="D13" s="140">
        <f>D12/D14</f>
        <v>0.5776556776556776</v>
      </c>
      <c r="E13" s="140">
        <v>0</v>
      </c>
      <c r="F13" s="140">
        <f t="shared" ref="F13:H13" si="2">F12/F14</f>
        <v>0.38154613466334164</v>
      </c>
      <c r="G13" s="140">
        <v>0</v>
      </c>
      <c r="H13" s="140">
        <f t="shared" si="2"/>
        <v>0.76833527357392306</v>
      </c>
      <c r="I13" s="140">
        <v>0</v>
      </c>
      <c r="J13" s="90">
        <v>30.61</v>
      </c>
      <c r="K13" s="93">
        <v>33.07</v>
      </c>
      <c r="L13" s="90">
        <v>455.3</v>
      </c>
      <c r="M13" s="94"/>
    </row>
    <row r="14" spans="1:46" s="1" customFormat="1" ht="26.25" x14ac:dyDescent="0.25">
      <c r="A14" s="46"/>
      <c r="B14" s="122" t="s">
        <v>54</v>
      </c>
      <c r="C14" s="126">
        <f>SUM(D14:I14)</f>
        <v>1017.6</v>
      </c>
      <c r="D14" s="65">
        <f>D12+D11</f>
        <v>273</v>
      </c>
      <c r="E14" s="65">
        <f t="shared" ref="E14:I14" si="3">E12+E11</f>
        <v>0</v>
      </c>
      <c r="F14" s="97">
        <f t="shared" si="3"/>
        <v>401</v>
      </c>
      <c r="G14" s="97">
        <f t="shared" si="3"/>
        <v>0</v>
      </c>
      <c r="H14" s="97">
        <f t="shared" si="3"/>
        <v>343.6</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D11/D8</f>
        <v>4.1178571428571429</v>
      </c>
      <c r="E16" s="127">
        <f t="shared" ref="E16:H16" si="5">E11/E8</f>
        <v>0</v>
      </c>
      <c r="F16" s="127">
        <f t="shared" si="5"/>
        <v>0.32291666666666669</v>
      </c>
      <c r="G16" s="127"/>
      <c r="H16" s="127">
        <f t="shared" si="5"/>
        <v>0.28327402135231317</v>
      </c>
      <c r="I16" s="127"/>
      <c r="J16" s="125">
        <f>J14/J8</f>
        <v>0.15173301667745231</v>
      </c>
      <c r="K16" s="125">
        <f>K14/K8</f>
        <v>33.572390933528546</v>
      </c>
      <c r="L16" s="125">
        <f>L14/L8</f>
        <v>-5.7234833520324296E-2</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0.72287041623041581</v>
      </c>
      <c r="E17" s="127">
        <f t="shared" ref="E17:H17" si="6">E11/E9</f>
        <v>0</v>
      </c>
      <c r="F17" s="127">
        <f t="shared" si="6"/>
        <v>0.32896569471452941</v>
      </c>
      <c r="G17" s="127"/>
      <c r="H17" s="127">
        <f t="shared" si="6"/>
        <v>0.25996420593345437</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D14/D8</f>
        <v>9.75</v>
      </c>
      <c r="E18" s="133">
        <f t="shared" ref="E18:H18" si="7">E14/E8</f>
        <v>0</v>
      </c>
      <c r="F18" s="133">
        <f t="shared" si="7"/>
        <v>0.52213541666666663</v>
      </c>
      <c r="G18" s="133"/>
      <c r="H18" s="133">
        <f t="shared" si="7"/>
        <v>1.2227758007117437</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1.7115665536071423</v>
      </c>
      <c r="E19" s="129">
        <f t="shared" ref="E19:H19" si="8">E14/E9</f>
        <v>0</v>
      </c>
      <c r="F19" s="129">
        <f t="shared" si="8"/>
        <v>0.53191630476018659</v>
      </c>
      <c r="G19" s="129"/>
      <c r="H19" s="129">
        <f t="shared" si="8"/>
        <v>1.1221570497328508</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0">
        <f>D14/D10</f>
        <v>5.6686046511627906</v>
      </c>
      <c r="E20" s="190">
        <f>E14/E10</f>
        <v>0</v>
      </c>
      <c r="F20" s="191">
        <f>F14/F10</f>
        <v>0.30356710271317827</v>
      </c>
      <c r="G20" s="191"/>
      <c r="H20" s="191">
        <f t="shared" ref="H20" si="9">H14/H10</f>
        <v>0.71091616320450224</v>
      </c>
      <c r="I20" s="191"/>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53">
        <f t="shared" ref="D21:H21" si="10">D10-D14</f>
        <v>-224.84</v>
      </c>
      <c r="E21" s="192">
        <f t="shared" si="10"/>
        <v>20.64</v>
      </c>
      <c r="F21" s="193">
        <f t="shared" si="10"/>
        <v>919.96</v>
      </c>
      <c r="G21" s="193">
        <f t="shared" si="10"/>
        <v>15.48</v>
      </c>
      <c r="H21" s="193">
        <f t="shared" si="10"/>
        <v>139.71999999999997</v>
      </c>
      <c r="I21" s="193"/>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70" t="s">
        <v>48</v>
      </c>
      <c r="B22" s="271"/>
      <c r="C22" s="272">
        <v>2</v>
      </c>
      <c r="D22" s="161" t="s">
        <v>99</v>
      </c>
      <c r="E22" s="182"/>
      <c r="F22" s="182" t="s">
        <v>99</v>
      </c>
      <c r="G22" s="182"/>
      <c r="H22" s="182" t="s">
        <v>98</v>
      </c>
      <c r="I22" s="210"/>
      <c r="J22" s="61"/>
      <c r="K22" s="61"/>
      <c r="L22" s="61"/>
      <c r="M22" s="1"/>
      <c r="O22" s="1"/>
      <c r="Q22" s="150"/>
      <c r="R22" s="150"/>
      <c r="AC22" s="1"/>
      <c r="AD22" s="1"/>
      <c r="AE22" s="1"/>
      <c r="AF22" s="1"/>
      <c r="AG22" s="1"/>
      <c r="AH22" s="1"/>
      <c r="AI22" s="1"/>
      <c r="AJ22" s="1"/>
      <c r="AK22" s="1"/>
      <c r="AL22" s="1"/>
      <c r="AM22" s="1"/>
      <c r="AN22" s="1"/>
      <c r="AO22" s="1"/>
      <c r="AP22" s="1"/>
      <c r="AQ22" s="1"/>
      <c r="AR22" s="1"/>
      <c r="AS22" s="1"/>
      <c r="AT22" s="1"/>
    </row>
    <row r="23" spans="1:46" s="71" customFormat="1" ht="42.75" thickBot="1" x14ac:dyDescent="0.45">
      <c r="A23" s="159" t="s">
        <v>74</v>
      </c>
      <c r="B23" s="160"/>
      <c r="C23" s="273"/>
      <c r="D23" s="75" t="s">
        <v>119</v>
      </c>
      <c r="E23" s="183"/>
      <c r="F23" s="183" t="s">
        <v>121</v>
      </c>
      <c r="G23" s="183"/>
      <c r="H23" s="183" t="s">
        <v>124</v>
      </c>
      <c r="I23" s="211"/>
      <c r="J23" s="157"/>
      <c r="K23" s="77"/>
      <c r="L23" s="77"/>
      <c r="M23" s="155"/>
      <c r="N23" s="155"/>
      <c r="O23" s="155"/>
      <c r="P23" s="156"/>
      <c r="Q23" s="151"/>
      <c r="R23" s="151"/>
    </row>
    <row r="24" spans="1:46" s="71" customFormat="1" ht="42.75" thickBot="1" x14ac:dyDescent="0.45">
      <c r="A24" s="275" t="s">
        <v>76</v>
      </c>
      <c r="B24" s="276"/>
      <c r="C24" s="273"/>
      <c r="D24" s="75" t="s">
        <v>120</v>
      </c>
      <c r="E24" s="183"/>
      <c r="F24" s="183" t="s">
        <v>122</v>
      </c>
      <c r="G24" s="183"/>
      <c r="H24" s="183" t="s">
        <v>125</v>
      </c>
      <c r="I24" s="211"/>
      <c r="J24" s="152"/>
      <c r="K24" s="152"/>
      <c r="L24" s="152"/>
      <c r="M24" s="155"/>
      <c r="N24" s="155"/>
      <c r="O24" s="155"/>
      <c r="P24" s="156"/>
      <c r="Q24" s="151"/>
      <c r="R24" s="151"/>
    </row>
    <row r="25" spans="1:46" s="71" customFormat="1" ht="42.75" thickBot="1" x14ac:dyDescent="0.45">
      <c r="A25" s="277" t="s">
        <v>75</v>
      </c>
      <c r="B25" s="278"/>
      <c r="C25" s="274"/>
      <c r="D25" s="163"/>
      <c r="E25" s="184"/>
      <c r="F25" s="223" t="s">
        <v>123</v>
      </c>
      <c r="G25" s="184"/>
      <c r="H25" s="184"/>
      <c r="I25" s="212"/>
      <c r="J25" s="152"/>
      <c r="K25" s="152"/>
      <c r="L25" s="152"/>
      <c r="M25" s="70"/>
      <c r="N25" s="70"/>
      <c r="O25" s="70"/>
      <c r="Q25" s="151"/>
      <c r="R25" s="151"/>
    </row>
    <row r="26" spans="1:46" ht="71.25" customHeight="1" thickBot="1" x14ac:dyDescent="0.3">
      <c r="A26" s="256" t="s">
        <v>36</v>
      </c>
      <c r="B26" s="257"/>
      <c r="C26" s="102"/>
      <c r="D26" s="158"/>
      <c r="E26" s="158"/>
      <c r="F26" s="158"/>
      <c r="G26" s="158"/>
      <c r="H26" s="158"/>
      <c r="I26" s="158"/>
      <c r="J26" s="103"/>
      <c r="K26" s="103"/>
      <c r="L26" s="104"/>
      <c r="M26" s="40" t="s">
        <v>66</v>
      </c>
      <c r="N26" s="40" t="s">
        <v>37</v>
      </c>
      <c r="O26" s="40" t="s">
        <v>67</v>
      </c>
      <c r="P26" s="81" t="s">
        <v>68</v>
      </c>
      <c r="Q26" s="150"/>
      <c r="R26" s="150"/>
      <c r="AC26" s="1"/>
      <c r="AD26" s="1"/>
      <c r="AE26" s="1"/>
      <c r="AF26" s="1"/>
      <c r="AG26" s="1"/>
      <c r="AH26" s="1"/>
      <c r="AI26" s="1"/>
      <c r="AJ26" s="1"/>
      <c r="AK26" s="1"/>
      <c r="AL26" s="1"/>
      <c r="AM26" s="1"/>
      <c r="AN26" s="1"/>
      <c r="AO26" s="1"/>
      <c r="AP26" s="1"/>
      <c r="AQ26" s="1"/>
      <c r="AR26" s="1"/>
      <c r="AS26" s="1"/>
      <c r="AT26" s="1"/>
    </row>
    <row r="27" spans="1:46" ht="63" customHeight="1" x14ac:dyDescent="0.25">
      <c r="A27" s="79"/>
      <c r="B27" s="80"/>
      <c r="C27" s="101" t="s">
        <v>72</v>
      </c>
      <c r="D27" s="67" t="s">
        <v>28</v>
      </c>
      <c r="E27" s="1"/>
      <c r="F27" s="1"/>
      <c r="G27" s="1"/>
      <c r="H27" s="1"/>
      <c r="I27" s="1"/>
      <c r="J27" s="1"/>
      <c r="K27" s="1"/>
      <c r="L27" s="1"/>
      <c r="M27" s="10"/>
      <c r="N27" s="9"/>
      <c r="O27" s="11"/>
      <c r="P27" s="10"/>
      <c r="Q27" s="255"/>
      <c r="R27" s="255"/>
      <c r="AC27" s="1"/>
      <c r="AD27" s="1"/>
      <c r="AE27" s="1"/>
      <c r="AF27" s="1"/>
      <c r="AG27" s="1"/>
      <c r="AH27" s="1"/>
      <c r="AI27" s="1"/>
      <c r="AJ27" s="1"/>
      <c r="AK27" s="1"/>
      <c r="AL27" s="1"/>
      <c r="AM27" s="1"/>
      <c r="AN27" s="1"/>
      <c r="AO27" s="1"/>
      <c r="AP27" s="1"/>
      <c r="AQ27" s="1"/>
      <c r="AR27" s="1"/>
      <c r="AS27" s="1"/>
      <c r="AT27" s="1"/>
    </row>
    <row r="28" spans="1:46" ht="60" x14ac:dyDescent="0.25">
      <c r="A28" s="258" t="s">
        <v>13</v>
      </c>
      <c r="B28" s="259"/>
      <c r="C28" s="54" t="s">
        <v>71</v>
      </c>
      <c r="D28" s="173" t="s">
        <v>167</v>
      </c>
      <c r="E28" s="198" t="s">
        <v>167</v>
      </c>
      <c r="F28" s="185" t="s">
        <v>167</v>
      </c>
      <c r="G28" s="185" t="s">
        <v>141</v>
      </c>
      <c r="H28" s="185" t="s">
        <v>167</v>
      </c>
      <c r="I28" s="213" t="s">
        <v>141</v>
      </c>
      <c r="J28" s="39"/>
      <c r="K28" s="75"/>
      <c r="L28" s="39"/>
      <c r="M28" s="3" t="s">
        <v>147</v>
      </c>
      <c r="N28" s="3" t="s">
        <v>181</v>
      </c>
      <c r="O28" s="232" t="s">
        <v>208</v>
      </c>
      <c r="P28" s="233" t="s">
        <v>148</v>
      </c>
      <c r="Q28" s="150"/>
      <c r="R28" s="150"/>
      <c r="AC28" s="1"/>
      <c r="AD28" s="1"/>
      <c r="AE28" s="1"/>
      <c r="AF28" s="1"/>
      <c r="AG28" s="1"/>
      <c r="AH28" s="1"/>
      <c r="AI28" s="1"/>
      <c r="AJ28" s="1"/>
      <c r="AK28" s="1"/>
      <c r="AL28" s="1"/>
      <c r="AM28" s="1"/>
      <c r="AN28" s="1"/>
      <c r="AO28" s="1"/>
      <c r="AP28" s="1"/>
      <c r="AQ28" s="1"/>
      <c r="AR28" s="1"/>
      <c r="AS28" s="1"/>
      <c r="AT28" s="1"/>
    </row>
    <row r="29" spans="1:46" ht="42" x14ac:dyDescent="0.25">
      <c r="A29" s="260"/>
      <c r="B29" s="259"/>
      <c r="C29" s="55" t="s">
        <v>69</v>
      </c>
      <c r="D29" s="216" t="s">
        <v>165</v>
      </c>
      <c r="E29" s="187" t="s">
        <v>165</v>
      </c>
      <c r="F29" s="185" t="s">
        <v>165</v>
      </c>
      <c r="G29" s="185" t="s">
        <v>141</v>
      </c>
      <c r="H29" s="185" t="s">
        <v>165</v>
      </c>
      <c r="I29" s="213" t="s">
        <v>141</v>
      </c>
      <c r="J29" s="33"/>
      <c r="K29" s="75"/>
      <c r="L29" s="33"/>
      <c r="M29" s="3" t="s">
        <v>141</v>
      </c>
      <c r="N29" s="279" t="s">
        <v>206</v>
      </c>
      <c r="O29" s="285" t="s">
        <v>207</v>
      </c>
      <c r="P29" s="233" t="s">
        <v>163</v>
      </c>
      <c r="Q29" s="255"/>
      <c r="R29" s="255"/>
      <c r="AC29" s="1"/>
      <c r="AD29" s="1"/>
      <c r="AE29" s="1"/>
      <c r="AF29" s="1"/>
      <c r="AG29" s="1"/>
      <c r="AH29" s="1"/>
      <c r="AI29" s="1"/>
      <c r="AJ29" s="1"/>
      <c r="AK29" s="1"/>
      <c r="AL29" s="1"/>
      <c r="AM29" s="1"/>
      <c r="AN29" s="1"/>
      <c r="AO29" s="1"/>
      <c r="AP29" s="1"/>
      <c r="AQ29" s="1"/>
      <c r="AR29" s="1"/>
      <c r="AS29" s="1"/>
      <c r="AT29" s="1"/>
    </row>
    <row r="30" spans="1:46" ht="26.25" x14ac:dyDescent="0.25">
      <c r="A30" s="260"/>
      <c r="B30" s="259"/>
      <c r="C30" s="54" t="s">
        <v>70</v>
      </c>
      <c r="D30" s="216" t="s">
        <v>165</v>
      </c>
      <c r="E30" s="187" t="s">
        <v>165</v>
      </c>
      <c r="F30" s="185" t="s">
        <v>165</v>
      </c>
      <c r="G30" s="185" t="s">
        <v>141</v>
      </c>
      <c r="H30" s="185" t="s">
        <v>165</v>
      </c>
      <c r="I30" s="213" t="s">
        <v>141</v>
      </c>
      <c r="J30" s="34"/>
      <c r="K30" s="76"/>
      <c r="L30" s="34"/>
      <c r="M30" s="3" t="s">
        <v>141</v>
      </c>
      <c r="N30" s="281"/>
      <c r="O30" s="286"/>
      <c r="P30" s="233" t="s">
        <v>163</v>
      </c>
      <c r="Q30" s="150"/>
      <c r="R30" s="150"/>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0"/>
      <c r="H31" s="4"/>
      <c r="I31" s="7"/>
      <c r="J31" s="4"/>
      <c r="K31" s="7"/>
      <c r="L31" s="4"/>
      <c r="M31" s="5"/>
      <c r="N31" s="5"/>
      <c r="O31" s="6"/>
      <c r="P31" s="203"/>
      <c r="Q31" s="150"/>
      <c r="R31" s="150"/>
      <c r="AC31" s="1"/>
      <c r="AD31" s="1"/>
      <c r="AE31" s="1"/>
      <c r="AF31" s="1"/>
      <c r="AG31" s="1"/>
      <c r="AH31" s="1"/>
      <c r="AI31" s="1"/>
      <c r="AJ31" s="1"/>
      <c r="AK31" s="1"/>
      <c r="AL31" s="1"/>
      <c r="AM31" s="1"/>
      <c r="AN31" s="1"/>
      <c r="AO31" s="1"/>
      <c r="AP31" s="1"/>
      <c r="AQ31" s="1"/>
      <c r="AR31" s="1"/>
      <c r="AS31" s="1"/>
      <c r="AT31" s="1"/>
    </row>
    <row r="32" spans="1:46" ht="34.5" x14ac:dyDescent="0.25">
      <c r="A32" s="1"/>
      <c r="B32" s="1"/>
      <c r="C32" s="74" t="s">
        <v>73</v>
      </c>
      <c r="D32" s="67" t="s">
        <v>28</v>
      </c>
      <c r="E32" s="1"/>
      <c r="F32" s="9"/>
      <c r="G32" s="111"/>
      <c r="H32" s="1"/>
      <c r="I32" s="9"/>
      <c r="J32" s="1"/>
      <c r="L32" s="1"/>
      <c r="M32" s="10"/>
      <c r="N32" s="10"/>
      <c r="O32" s="11"/>
      <c r="P32" s="203"/>
      <c r="Q32" s="255"/>
      <c r="R32" s="255"/>
      <c r="AC32" s="1"/>
      <c r="AD32" s="1"/>
      <c r="AE32" s="1"/>
      <c r="AF32" s="1"/>
      <c r="AG32" s="1"/>
      <c r="AH32" s="1"/>
      <c r="AI32" s="1"/>
      <c r="AJ32" s="1"/>
      <c r="AK32" s="1"/>
      <c r="AL32" s="1"/>
      <c r="AM32" s="1"/>
      <c r="AN32" s="1"/>
      <c r="AO32" s="1"/>
      <c r="AP32" s="1"/>
      <c r="AQ32" s="1"/>
      <c r="AR32" s="1"/>
      <c r="AS32" s="1"/>
      <c r="AT32" s="1"/>
    </row>
    <row r="33" spans="1:46" ht="60" customHeight="1" x14ac:dyDescent="0.25">
      <c r="A33" s="251" t="s">
        <v>7</v>
      </c>
      <c r="B33" s="252"/>
      <c r="C33" s="178" t="s">
        <v>80</v>
      </c>
      <c r="D33" s="217" t="s">
        <v>167</v>
      </c>
      <c r="E33" s="186" t="s">
        <v>167</v>
      </c>
      <c r="F33" s="185" t="s">
        <v>167</v>
      </c>
      <c r="G33" s="185" t="s">
        <v>141</v>
      </c>
      <c r="H33" s="185" t="s">
        <v>167</v>
      </c>
      <c r="I33" s="213" t="s">
        <v>141</v>
      </c>
      <c r="J33" s="25"/>
      <c r="K33" s="75"/>
      <c r="L33" s="25"/>
      <c r="M33" s="141" t="s">
        <v>147</v>
      </c>
      <c r="N33" s="171" t="s">
        <v>213</v>
      </c>
      <c r="O33" s="194" t="s">
        <v>212</v>
      </c>
      <c r="P33" s="233" t="s">
        <v>148</v>
      </c>
      <c r="Q33" s="150"/>
      <c r="R33" s="150"/>
      <c r="AC33" s="1"/>
      <c r="AD33" s="1"/>
      <c r="AE33" s="1"/>
      <c r="AF33" s="1"/>
      <c r="AG33" s="1"/>
      <c r="AH33" s="1"/>
      <c r="AI33" s="1"/>
      <c r="AJ33" s="1"/>
      <c r="AK33" s="1"/>
      <c r="AL33" s="1"/>
      <c r="AM33" s="1"/>
      <c r="AN33" s="1"/>
      <c r="AO33" s="1"/>
      <c r="AP33" s="1"/>
      <c r="AQ33" s="1"/>
      <c r="AR33" s="1"/>
      <c r="AS33" s="1"/>
      <c r="AT33" s="1"/>
    </row>
    <row r="34" spans="1:46" ht="41.1" customHeight="1" x14ac:dyDescent="0.25">
      <c r="A34" s="251"/>
      <c r="B34" s="252"/>
      <c r="C34" s="178" t="s">
        <v>81</v>
      </c>
      <c r="D34" s="217" t="s">
        <v>165</v>
      </c>
      <c r="E34" s="186" t="s">
        <v>165</v>
      </c>
      <c r="F34" s="185" t="s">
        <v>165</v>
      </c>
      <c r="G34" s="185" t="s">
        <v>141</v>
      </c>
      <c r="H34" s="185" t="s">
        <v>165</v>
      </c>
      <c r="I34" s="213" t="s">
        <v>141</v>
      </c>
      <c r="J34" s="35"/>
      <c r="K34" s="75"/>
      <c r="L34" s="35"/>
      <c r="M34" s="3" t="s">
        <v>141</v>
      </c>
      <c r="N34" s="3" t="s">
        <v>141</v>
      </c>
      <c r="O34" s="285" t="s">
        <v>216</v>
      </c>
      <c r="P34" s="233" t="s">
        <v>163</v>
      </c>
      <c r="Q34" s="150"/>
      <c r="R34" s="150"/>
      <c r="AC34" s="1"/>
      <c r="AD34" s="1"/>
      <c r="AE34" s="1"/>
      <c r="AF34" s="1"/>
      <c r="AG34" s="1"/>
      <c r="AH34" s="1"/>
      <c r="AI34" s="1"/>
      <c r="AJ34" s="1"/>
      <c r="AK34" s="1"/>
      <c r="AL34" s="1"/>
      <c r="AM34" s="1"/>
      <c r="AN34" s="1"/>
      <c r="AO34" s="1"/>
      <c r="AP34" s="1"/>
      <c r="AQ34" s="1"/>
      <c r="AR34" s="1"/>
      <c r="AS34" s="1"/>
      <c r="AT34" s="1"/>
    </row>
    <row r="35" spans="1:46" ht="75" x14ac:dyDescent="0.25">
      <c r="A35" s="251"/>
      <c r="B35" s="252"/>
      <c r="C35" s="179" t="s">
        <v>79</v>
      </c>
      <c r="D35" s="217" t="s">
        <v>167</v>
      </c>
      <c r="E35" s="186" t="s">
        <v>167</v>
      </c>
      <c r="F35" s="185" t="s">
        <v>167</v>
      </c>
      <c r="G35" s="185" t="s">
        <v>141</v>
      </c>
      <c r="H35" s="185" t="s">
        <v>167</v>
      </c>
      <c r="I35" s="213" t="s">
        <v>141</v>
      </c>
      <c r="J35" s="26"/>
      <c r="K35" s="76"/>
      <c r="L35" s="26"/>
      <c r="M35" s="3" t="s">
        <v>147</v>
      </c>
      <c r="N35" s="171" t="s">
        <v>214</v>
      </c>
      <c r="O35" s="287"/>
      <c r="P35" s="233" t="s">
        <v>148</v>
      </c>
      <c r="Q35" s="150"/>
      <c r="R35" s="150"/>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251"/>
      <c r="B36" s="252"/>
      <c r="C36" s="181" t="s">
        <v>78</v>
      </c>
      <c r="D36" s="217" t="s">
        <v>167</v>
      </c>
      <c r="E36" s="186" t="s">
        <v>167</v>
      </c>
      <c r="F36" s="185" t="s">
        <v>167</v>
      </c>
      <c r="G36" s="185" t="s">
        <v>141</v>
      </c>
      <c r="H36" s="185" t="s">
        <v>167</v>
      </c>
      <c r="I36" s="213" t="s">
        <v>141</v>
      </c>
      <c r="J36" s="26"/>
      <c r="K36" s="75"/>
      <c r="L36" s="26"/>
      <c r="M36" s="3" t="s">
        <v>147</v>
      </c>
      <c r="N36" s="171" t="s">
        <v>215</v>
      </c>
      <c r="O36" s="286"/>
      <c r="P36" s="233" t="s">
        <v>148</v>
      </c>
      <c r="Q36" s="150"/>
      <c r="R36" s="150"/>
      <c r="AC36" s="1"/>
      <c r="AD36" s="1"/>
      <c r="AE36" s="1"/>
      <c r="AF36" s="1"/>
      <c r="AG36" s="1"/>
      <c r="AH36" s="1"/>
      <c r="AI36" s="1"/>
      <c r="AJ36" s="1"/>
      <c r="AK36" s="1"/>
      <c r="AL36" s="1"/>
      <c r="AM36" s="1"/>
      <c r="AN36" s="1"/>
      <c r="AO36" s="1"/>
      <c r="AP36" s="1"/>
      <c r="AQ36" s="1"/>
      <c r="AR36" s="1"/>
      <c r="AS36" s="1"/>
      <c r="AT36" s="1"/>
    </row>
    <row r="37" spans="1:46" ht="39" customHeight="1" x14ac:dyDescent="0.25">
      <c r="A37" s="251"/>
      <c r="B37" s="252"/>
      <c r="C37" s="180" t="s">
        <v>77</v>
      </c>
      <c r="D37" s="217" t="s">
        <v>167</v>
      </c>
      <c r="E37" s="186" t="s">
        <v>167</v>
      </c>
      <c r="F37" s="185" t="s">
        <v>167</v>
      </c>
      <c r="G37" s="185" t="s">
        <v>141</v>
      </c>
      <c r="H37" s="185" t="s">
        <v>167</v>
      </c>
      <c r="I37" s="213" t="s">
        <v>141</v>
      </c>
      <c r="J37" s="27"/>
      <c r="K37" s="75"/>
      <c r="L37" s="27"/>
      <c r="M37" s="3" t="s">
        <v>209</v>
      </c>
      <c r="N37" s="141" t="s">
        <v>210</v>
      </c>
      <c r="O37" s="194" t="s">
        <v>211</v>
      </c>
      <c r="P37" s="233" t="s">
        <v>148</v>
      </c>
      <c r="Q37" s="150"/>
      <c r="R37" s="150"/>
      <c r="AC37" s="1"/>
      <c r="AD37" s="1"/>
      <c r="AE37" s="1"/>
      <c r="AF37" s="1"/>
      <c r="AG37" s="1"/>
      <c r="AH37" s="1"/>
      <c r="AI37" s="1"/>
      <c r="AJ37" s="1"/>
      <c r="AK37" s="1"/>
      <c r="AL37" s="1"/>
      <c r="AM37" s="1"/>
      <c r="AN37" s="1"/>
      <c r="AO37" s="1"/>
      <c r="AP37" s="1"/>
      <c r="AQ37" s="1"/>
      <c r="AR37" s="1"/>
      <c r="AS37" s="1"/>
      <c r="AT37" s="1"/>
    </row>
    <row r="38" spans="1:46" ht="33.75" x14ac:dyDescent="0.25">
      <c r="A38" s="202"/>
      <c r="B38" s="164"/>
      <c r="C38" s="78"/>
      <c r="D38" s="166"/>
      <c r="E38" s="166"/>
      <c r="F38" s="166"/>
      <c r="G38" s="167"/>
      <c r="H38" s="166"/>
      <c r="I38" s="167"/>
      <c r="J38" s="165"/>
      <c r="K38" s="154"/>
      <c r="L38" s="165"/>
      <c r="M38" s="168"/>
      <c r="N38" s="168"/>
      <c r="O38" s="169"/>
      <c r="P38" s="204"/>
      <c r="Q38" s="150"/>
      <c r="R38" s="150"/>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7" t="s">
        <v>41</v>
      </c>
      <c r="E39" s="8"/>
      <c r="F39" s="16"/>
      <c r="G39" s="11"/>
      <c r="H39" s="8"/>
      <c r="I39" s="6"/>
      <c r="J39" s="8"/>
      <c r="L39" s="8"/>
      <c r="M39" s="5"/>
      <c r="N39" s="5"/>
      <c r="O39" s="5"/>
      <c r="P39" s="203"/>
      <c r="Q39" s="150"/>
      <c r="R39" s="150"/>
      <c r="AC39" s="1"/>
      <c r="AD39" s="1"/>
      <c r="AE39" s="1"/>
      <c r="AF39" s="1"/>
      <c r="AG39" s="1"/>
      <c r="AH39" s="1"/>
      <c r="AI39" s="1"/>
      <c r="AJ39" s="1"/>
      <c r="AK39" s="1"/>
      <c r="AL39" s="1"/>
      <c r="AM39" s="1"/>
      <c r="AN39" s="1"/>
      <c r="AO39" s="1"/>
      <c r="AP39" s="1"/>
      <c r="AQ39" s="1"/>
      <c r="AR39" s="1"/>
      <c r="AS39" s="1"/>
      <c r="AT39" s="1"/>
    </row>
    <row r="40" spans="1:46" ht="45" x14ac:dyDescent="0.25">
      <c r="A40" s="251" t="s">
        <v>3</v>
      </c>
      <c r="B40" s="252"/>
      <c r="C40" s="58" t="s">
        <v>4</v>
      </c>
      <c r="D40" s="217" t="s">
        <v>140</v>
      </c>
      <c r="E40" s="186" t="s">
        <v>140</v>
      </c>
      <c r="F40" s="185" t="s">
        <v>140</v>
      </c>
      <c r="G40" s="185" t="s">
        <v>141</v>
      </c>
      <c r="H40" s="185" t="s">
        <v>140</v>
      </c>
      <c r="I40" s="213" t="s">
        <v>141</v>
      </c>
      <c r="J40" s="144"/>
      <c r="K40" s="145"/>
      <c r="L40" s="144"/>
      <c r="M40" s="3" t="s">
        <v>141</v>
      </c>
      <c r="N40" s="171" t="s">
        <v>179</v>
      </c>
      <c r="O40" s="195" t="s">
        <v>186</v>
      </c>
      <c r="P40" s="227" t="s">
        <v>24</v>
      </c>
      <c r="Q40"/>
      <c r="R40" s="150"/>
      <c r="AC40" s="1"/>
      <c r="AD40" s="1"/>
      <c r="AE40" s="1"/>
      <c r="AF40" s="1"/>
      <c r="AG40" s="1"/>
      <c r="AH40" s="1"/>
      <c r="AI40" s="1"/>
      <c r="AJ40" s="1"/>
      <c r="AK40" s="1"/>
      <c r="AL40" s="1"/>
      <c r="AM40" s="1"/>
      <c r="AN40" s="1"/>
      <c r="AO40" s="1"/>
      <c r="AP40" s="1"/>
      <c r="AQ40" s="1"/>
      <c r="AR40" s="1"/>
      <c r="AS40" s="1"/>
      <c r="AT40" s="1"/>
    </row>
    <row r="41" spans="1:46" ht="30" x14ac:dyDescent="0.25">
      <c r="A41" s="251"/>
      <c r="B41" s="252"/>
      <c r="C41" s="78" t="s">
        <v>10</v>
      </c>
      <c r="D41" s="217" t="s">
        <v>140</v>
      </c>
      <c r="E41" s="186" t="s">
        <v>140</v>
      </c>
      <c r="F41" s="185" t="s">
        <v>140</v>
      </c>
      <c r="G41" s="185" t="s">
        <v>141</v>
      </c>
      <c r="H41" s="185" t="s">
        <v>140</v>
      </c>
      <c r="I41" s="213" t="s">
        <v>141</v>
      </c>
      <c r="J41" s="144"/>
      <c r="K41" s="145"/>
      <c r="L41" s="144"/>
      <c r="M41" s="3" t="s">
        <v>141</v>
      </c>
      <c r="N41" s="171" t="s">
        <v>218</v>
      </c>
      <c r="O41" s="195" t="s">
        <v>197</v>
      </c>
      <c r="P41" s="227" t="s">
        <v>24</v>
      </c>
      <c r="Q41"/>
      <c r="R41" s="150"/>
      <c r="AC41" s="1"/>
      <c r="AD41" s="1"/>
      <c r="AE41" s="1"/>
      <c r="AF41" s="1"/>
      <c r="AG41" s="1"/>
      <c r="AH41" s="1"/>
      <c r="AI41" s="1"/>
      <c r="AJ41" s="1"/>
      <c r="AK41" s="1"/>
      <c r="AL41" s="1"/>
      <c r="AM41" s="1"/>
      <c r="AN41" s="1"/>
      <c r="AO41" s="1"/>
      <c r="AP41" s="1"/>
      <c r="AQ41" s="1"/>
      <c r="AR41" s="1"/>
      <c r="AS41" s="1"/>
      <c r="AT41" s="1"/>
    </row>
    <row r="42" spans="1:46" ht="21" x14ac:dyDescent="0.25">
      <c r="A42" s="251"/>
      <c r="B42" s="252"/>
      <c r="C42" s="58" t="str">
        <f>C57</f>
        <v>Others Quota</v>
      </c>
      <c r="D42" s="217" t="s">
        <v>165</v>
      </c>
      <c r="E42" s="186" t="s">
        <v>165</v>
      </c>
      <c r="F42" s="188" t="s">
        <v>165</v>
      </c>
      <c r="G42" s="185" t="s">
        <v>141</v>
      </c>
      <c r="H42" s="188" t="s">
        <v>165</v>
      </c>
      <c r="I42" s="213" t="s">
        <v>141</v>
      </c>
      <c r="J42" s="144"/>
      <c r="K42" s="146"/>
      <c r="L42" s="144"/>
      <c r="M42" s="3" t="s">
        <v>141</v>
      </c>
      <c r="N42" s="171" t="s">
        <v>141</v>
      </c>
      <c r="O42" s="195" t="s">
        <v>217</v>
      </c>
      <c r="P42" s="233" t="s">
        <v>163</v>
      </c>
      <c r="Q42" s="150"/>
      <c r="R42" s="150"/>
      <c r="AC42" s="1"/>
      <c r="AD42" s="1"/>
      <c r="AE42" s="1"/>
      <c r="AF42" s="1"/>
      <c r="AG42" s="1"/>
      <c r="AH42" s="1"/>
      <c r="AI42" s="1"/>
      <c r="AJ42" s="1"/>
      <c r="AK42" s="1"/>
      <c r="AL42" s="1"/>
      <c r="AM42" s="1"/>
      <c r="AN42" s="1"/>
      <c r="AO42" s="1"/>
      <c r="AP42" s="1"/>
      <c r="AQ42" s="1"/>
      <c r="AR42" s="1"/>
      <c r="AS42" s="1"/>
      <c r="AT42" s="1"/>
    </row>
    <row r="43" spans="1:46" ht="21" x14ac:dyDescent="0.25">
      <c r="A43" s="251"/>
      <c r="B43" s="252"/>
      <c r="C43" s="234" t="s">
        <v>87</v>
      </c>
      <c r="D43" s="217" t="s">
        <v>165</v>
      </c>
      <c r="E43" s="186" t="s">
        <v>165</v>
      </c>
      <c r="F43" s="188" t="s">
        <v>165</v>
      </c>
      <c r="G43" s="185" t="s">
        <v>141</v>
      </c>
      <c r="H43" s="188" t="s">
        <v>165</v>
      </c>
      <c r="I43" s="213" t="s">
        <v>141</v>
      </c>
      <c r="J43" s="144"/>
      <c r="K43" s="146"/>
      <c r="L43" s="144"/>
      <c r="M43" s="3" t="s">
        <v>141</v>
      </c>
      <c r="N43" s="28" t="s">
        <v>141</v>
      </c>
      <c r="O43" s="195" t="s">
        <v>217</v>
      </c>
      <c r="P43" s="199" t="s">
        <v>163</v>
      </c>
      <c r="Q43" s="150"/>
      <c r="R43" s="150"/>
      <c r="AC43" s="1"/>
      <c r="AD43" s="1"/>
      <c r="AE43" s="1"/>
      <c r="AF43" s="1"/>
      <c r="AG43" s="1"/>
      <c r="AH43" s="1"/>
      <c r="AI43" s="1"/>
      <c r="AJ43" s="1"/>
      <c r="AK43" s="1"/>
      <c r="AL43" s="1"/>
      <c r="AM43" s="1"/>
      <c r="AN43" s="1"/>
      <c r="AO43" s="1"/>
      <c r="AP43" s="1"/>
      <c r="AQ43" s="1"/>
      <c r="AR43" s="1"/>
      <c r="AS43" s="1"/>
      <c r="AT43" s="1"/>
    </row>
    <row r="44" spans="1:46" ht="30" x14ac:dyDescent="0.25">
      <c r="A44" s="251"/>
      <c r="B44" s="252"/>
      <c r="C44" s="59" t="str">
        <f t="shared" ref="C44:C45" si="11">C58</f>
        <v>Remove TAC</v>
      </c>
      <c r="D44" s="217" t="s">
        <v>165</v>
      </c>
      <c r="E44" s="186" t="s">
        <v>165</v>
      </c>
      <c r="F44" s="188" t="s">
        <v>165</v>
      </c>
      <c r="G44" s="185" t="s">
        <v>141</v>
      </c>
      <c r="H44" s="188" t="s">
        <v>165</v>
      </c>
      <c r="I44" s="213" t="s">
        <v>141</v>
      </c>
      <c r="J44" s="144"/>
      <c r="K44" s="145"/>
      <c r="L44" s="144"/>
      <c r="M44" s="3" t="s">
        <v>141</v>
      </c>
      <c r="N44" s="141" t="s">
        <v>224</v>
      </c>
      <c r="O44" s="195" t="s">
        <v>187</v>
      </c>
      <c r="P44" s="233" t="s">
        <v>163</v>
      </c>
      <c r="Q44" s="150"/>
      <c r="R44" s="150"/>
      <c r="AC44" s="1"/>
      <c r="AD44" s="1"/>
      <c r="AE44" s="1"/>
      <c r="AF44" s="1"/>
      <c r="AG44" s="1"/>
      <c r="AH44" s="1"/>
      <c r="AI44" s="1"/>
      <c r="AJ44" s="1"/>
      <c r="AK44" s="1"/>
      <c r="AL44" s="1"/>
      <c r="AM44" s="1"/>
      <c r="AN44" s="1"/>
      <c r="AO44" s="1"/>
      <c r="AP44" s="1"/>
      <c r="AQ44" s="1"/>
      <c r="AR44" s="1"/>
      <c r="AS44" s="1"/>
      <c r="AT44" s="1"/>
    </row>
    <row r="45" spans="1:46" ht="21" x14ac:dyDescent="0.25">
      <c r="A45" s="251"/>
      <c r="B45" s="252"/>
      <c r="C45" s="58" t="str">
        <f t="shared" si="11"/>
        <v xml:space="preserve">Merge TAC regions </v>
      </c>
      <c r="D45" s="217" t="s">
        <v>165</v>
      </c>
      <c r="E45" s="186" t="s">
        <v>165</v>
      </c>
      <c r="F45" s="188" t="s">
        <v>165</v>
      </c>
      <c r="G45" s="185" t="s">
        <v>141</v>
      </c>
      <c r="H45" s="188" t="s">
        <v>165</v>
      </c>
      <c r="I45" s="213" t="s">
        <v>141</v>
      </c>
      <c r="J45" s="144"/>
      <c r="K45" s="145"/>
      <c r="L45" s="144"/>
      <c r="M45" s="3" t="s">
        <v>141</v>
      </c>
      <c r="N45" s="3" t="s">
        <v>141</v>
      </c>
      <c r="O45" s="195" t="s">
        <v>205</v>
      </c>
      <c r="P45" s="233" t="s">
        <v>163</v>
      </c>
      <c r="Q45" s="150"/>
      <c r="R45" s="150"/>
      <c r="AC45" s="1"/>
      <c r="AD45" s="1"/>
      <c r="AE45" s="1"/>
      <c r="AF45" s="1"/>
      <c r="AG45" s="1"/>
      <c r="AH45" s="1"/>
      <c r="AI45" s="1"/>
      <c r="AJ45" s="1"/>
      <c r="AK45" s="1"/>
      <c r="AL45" s="1"/>
      <c r="AM45" s="1"/>
      <c r="AN45" s="1"/>
      <c r="AO45" s="1"/>
      <c r="AP45" s="1"/>
      <c r="AQ45" s="1"/>
      <c r="AR45" s="1"/>
      <c r="AS45" s="1"/>
      <c r="AT45" s="1"/>
    </row>
    <row r="46" spans="1:46" ht="21" customHeight="1" x14ac:dyDescent="0.25">
      <c r="A46" s="1"/>
      <c r="B46" s="1"/>
      <c r="C46" s="1"/>
      <c r="D46" s="1"/>
      <c r="E46" s="1"/>
      <c r="F46" s="6"/>
      <c r="G46" s="116"/>
      <c r="H46" s="1"/>
      <c r="I46" s="6"/>
      <c r="J46" s="1"/>
      <c r="K46" s="6"/>
      <c r="L46" s="1"/>
      <c r="M46" s="5"/>
      <c r="N46" s="5"/>
      <c r="O46" s="5"/>
      <c r="P46" s="205"/>
      <c r="Q46" s="150"/>
      <c r="R46" s="150"/>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4" t="s">
        <v>38</v>
      </c>
      <c r="D47" s="68" t="s">
        <v>40</v>
      </c>
      <c r="E47" s="36"/>
      <c r="F47" s="7"/>
      <c r="G47" s="115"/>
      <c r="H47" s="36"/>
      <c r="I47" s="7"/>
      <c r="J47" s="36"/>
      <c r="L47" s="36"/>
      <c r="M47" s="5"/>
      <c r="N47" s="5"/>
      <c r="O47" s="5"/>
      <c r="P47" s="205"/>
      <c r="Q47" s="150"/>
      <c r="R47" s="150"/>
      <c r="AC47" s="1"/>
      <c r="AD47" s="1"/>
      <c r="AE47" s="1"/>
      <c r="AF47" s="1"/>
      <c r="AG47" s="1"/>
      <c r="AH47" s="1"/>
      <c r="AI47" s="1"/>
      <c r="AJ47" s="1"/>
      <c r="AK47" s="1"/>
      <c r="AL47" s="1"/>
      <c r="AM47" s="1"/>
      <c r="AN47" s="1"/>
      <c r="AO47" s="1"/>
      <c r="AP47" s="1"/>
      <c r="AQ47" s="1"/>
      <c r="AR47" s="1"/>
      <c r="AS47" s="1"/>
      <c r="AT47" s="1"/>
    </row>
    <row r="48" spans="1:46" ht="30" x14ac:dyDescent="0.25">
      <c r="A48" s="251" t="s">
        <v>2</v>
      </c>
      <c r="B48" s="252"/>
      <c r="C48" s="56" t="s">
        <v>14</v>
      </c>
      <c r="D48" s="174" t="s">
        <v>140</v>
      </c>
      <c r="E48" s="189" t="s">
        <v>140</v>
      </c>
      <c r="F48" s="185" t="s">
        <v>140</v>
      </c>
      <c r="G48" s="185" t="s">
        <v>141</v>
      </c>
      <c r="H48" s="185" t="s">
        <v>140</v>
      </c>
      <c r="I48" s="213" t="s">
        <v>141</v>
      </c>
      <c r="J48" s="143"/>
      <c r="K48" s="145"/>
      <c r="L48" s="143"/>
      <c r="M48" s="3" t="s">
        <v>141</v>
      </c>
      <c r="N48" s="171" t="s">
        <v>177</v>
      </c>
      <c r="O48" s="227" t="s">
        <v>178</v>
      </c>
      <c r="P48" s="227" t="s">
        <v>24</v>
      </c>
      <c r="Q48" s="150"/>
      <c r="R48" s="150"/>
      <c r="AC48" s="1"/>
      <c r="AD48" s="1"/>
      <c r="AE48" s="1"/>
      <c r="AF48" s="1"/>
      <c r="AG48" s="1"/>
      <c r="AH48" s="1"/>
      <c r="AI48" s="1"/>
      <c r="AJ48" s="1"/>
      <c r="AK48" s="1"/>
      <c r="AL48" s="1"/>
      <c r="AM48" s="1"/>
      <c r="AN48" s="1"/>
      <c r="AO48" s="1"/>
      <c r="AP48" s="1"/>
      <c r="AQ48" s="1"/>
      <c r="AR48" s="1"/>
      <c r="AS48" s="1"/>
      <c r="AT48" s="1"/>
    </row>
    <row r="49" spans="1:46" s="1" customFormat="1" ht="21" x14ac:dyDescent="0.25">
      <c r="A49" s="251"/>
      <c r="B49" s="252"/>
      <c r="C49" s="62" t="s">
        <v>30</v>
      </c>
      <c r="D49" s="174" t="s">
        <v>176</v>
      </c>
      <c r="E49" s="189" t="s">
        <v>176</v>
      </c>
      <c r="F49" s="189" t="s">
        <v>176</v>
      </c>
      <c r="G49" s="185" t="s">
        <v>141</v>
      </c>
      <c r="H49" s="189" t="s">
        <v>176</v>
      </c>
      <c r="I49" s="213" t="s">
        <v>141</v>
      </c>
      <c r="J49" s="143"/>
      <c r="K49" s="146"/>
      <c r="L49" s="143"/>
      <c r="M49" s="3" t="s">
        <v>141</v>
      </c>
      <c r="N49" s="171" t="s">
        <v>154</v>
      </c>
      <c r="O49" s="233" t="s">
        <v>155</v>
      </c>
      <c r="P49" s="233" t="s">
        <v>24</v>
      </c>
      <c r="Q49" s="150"/>
      <c r="R49" s="150"/>
    </row>
    <row r="50" spans="1:46" s="1" customFormat="1" ht="30" x14ac:dyDescent="0.35">
      <c r="A50" s="251"/>
      <c r="B50" s="252"/>
      <c r="C50" s="176" t="s">
        <v>31</v>
      </c>
      <c r="D50" s="174" t="s">
        <v>176</v>
      </c>
      <c r="E50" s="189" t="s">
        <v>176</v>
      </c>
      <c r="F50" s="189" t="s">
        <v>176</v>
      </c>
      <c r="G50" s="185" t="s">
        <v>141</v>
      </c>
      <c r="H50" s="189" t="s">
        <v>176</v>
      </c>
      <c r="I50" s="213" t="s">
        <v>141</v>
      </c>
      <c r="J50" s="143"/>
      <c r="K50" s="177"/>
      <c r="L50" s="143"/>
      <c r="M50" s="3" t="s">
        <v>141</v>
      </c>
      <c r="N50" s="171" t="s">
        <v>220</v>
      </c>
      <c r="O50" s="194" t="s">
        <v>219</v>
      </c>
      <c r="P50" s="233" t="s">
        <v>24</v>
      </c>
      <c r="Q50" s="150"/>
      <c r="R50" s="150"/>
    </row>
    <row r="51" spans="1:46" s="1" customFormat="1" ht="21" customHeight="1" x14ac:dyDescent="0.35">
      <c r="A51" s="251"/>
      <c r="B51" s="252"/>
      <c r="C51" s="175"/>
      <c r="D51" s="185"/>
      <c r="E51" s="185"/>
      <c r="F51" s="185"/>
      <c r="G51" s="185"/>
      <c r="H51" s="185"/>
      <c r="I51" s="185"/>
      <c r="J51" s="39"/>
      <c r="K51" s="196"/>
      <c r="L51" s="39"/>
      <c r="M51" s="197"/>
      <c r="N51" s="197"/>
      <c r="O51" s="148"/>
      <c r="P51" s="147"/>
      <c r="Q51" s="150"/>
      <c r="R51" s="150"/>
    </row>
    <row r="52" spans="1:46" s="1" customFormat="1" ht="21" customHeight="1" x14ac:dyDescent="0.35">
      <c r="A52" s="251"/>
      <c r="B52" s="252"/>
      <c r="C52" s="175"/>
      <c r="D52" s="185"/>
      <c r="E52" s="185"/>
      <c r="F52" s="185"/>
      <c r="G52" s="185"/>
      <c r="H52" s="185"/>
      <c r="I52" s="185"/>
      <c r="J52" s="39"/>
      <c r="K52" s="196"/>
      <c r="L52" s="39"/>
      <c r="M52" s="197"/>
      <c r="N52" s="197"/>
      <c r="O52" s="148"/>
      <c r="P52" s="147"/>
      <c r="Q52" s="150"/>
      <c r="R52" s="150"/>
    </row>
    <row r="53" spans="1:46" ht="21.75" thickBot="1" x14ac:dyDescent="0.3">
      <c r="A53" s="1"/>
      <c r="B53" s="1"/>
      <c r="C53" s="4"/>
      <c r="D53" s="4"/>
      <c r="E53" s="4"/>
      <c r="F53" s="6"/>
      <c r="G53" s="15"/>
      <c r="H53" s="4"/>
      <c r="I53" s="6"/>
      <c r="J53" s="4"/>
      <c r="K53" s="15"/>
      <c r="L53" s="4"/>
      <c r="M53" s="5"/>
      <c r="N53" s="5"/>
      <c r="O53" s="15"/>
      <c r="Q53" s="150"/>
      <c r="R53" s="150"/>
      <c r="AC53" s="1"/>
      <c r="AD53" s="1"/>
      <c r="AE53" s="1"/>
      <c r="AF53" s="1"/>
      <c r="AG53" s="1"/>
      <c r="AH53" s="1"/>
      <c r="AI53" s="1"/>
      <c r="AJ53" s="1"/>
      <c r="AK53" s="1"/>
      <c r="AL53" s="1"/>
      <c r="AM53" s="1"/>
      <c r="AN53" s="1"/>
      <c r="AO53" s="1"/>
      <c r="AP53" s="1"/>
      <c r="AQ53" s="1"/>
      <c r="AR53" s="1"/>
      <c r="AS53" s="1"/>
      <c r="AT53" s="1"/>
    </row>
    <row r="54" spans="1:46" ht="111.75" customHeight="1" thickBot="1" x14ac:dyDescent="0.3">
      <c r="A54" s="249" t="s">
        <v>86</v>
      </c>
      <c r="B54" s="250"/>
      <c r="C54" s="250"/>
      <c r="D54" s="253" t="s">
        <v>229</v>
      </c>
      <c r="E54" s="250"/>
      <c r="F54" s="250"/>
      <c r="G54" s="250"/>
      <c r="H54" s="250"/>
      <c r="I54" s="254"/>
      <c r="J54" s="117"/>
      <c r="K54" s="105"/>
      <c r="L54" s="201"/>
      <c r="M54" s="31"/>
      <c r="N54" s="31"/>
      <c r="O54" s="31"/>
      <c r="P54" s="31"/>
      <c r="Q54" s="255"/>
      <c r="R54" s="255"/>
      <c r="AC54" s="1"/>
      <c r="AD54" s="1"/>
      <c r="AE54" s="1"/>
      <c r="AF54" s="1"/>
      <c r="AG54" s="1"/>
      <c r="AH54" s="1"/>
      <c r="AI54" s="1"/>
      <c r="AJ54" s="1"/>
      <c r="AK54" s="1"/>
      <c r="AL54" s="1"/>
      <c r="AM54" s="1"/>
      <c r="AN54" s="1"/>
      <c r="AO54" s="1"/>
      <c r="AP54" s="1"/>
      <c r="AQ54" s="1"/>
      <c r="AR54" s="1"/>
      <c r="AS54" s="1"/>
      <c r="AT54" s="1"/>
    </row>
    <row r="55" spans="1:46" ht="23.25" hidden="1" x14ac:dyDescent="0.35">
      <c r="A55" s="18"/>
      <c r="B55" s="19"/>
      <c r="C55" s="6"/>
      <c r="D55" s="6"/>
      <c r="E55" s="6"/>
      <c r="F55" s="5"/>
      <c r="G55" s="114"/>
      <c r="H55" s="6"/>
      <c r="I55" s="5"/>
      <c r="J55" s="6"/>
      <c r="K55" s="5"/>
      <c r="L55" s="6"/>
      <c r="M55" s="5"/>
      <c r="N55" s="5"/>
      <c r="O55" s="5"/>
      <c r="Q55" s="150"/>
      <c r="R55" s="150"/>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6"/>
      <c r="D56" s="69" t="s">
        <v>39</v>
      </c>
      <c r="E56" s="16"/>
      <c r="F56" s="7"/>
      <c r="G56" s="115"/>
      <c r="H56" s="16"/>
      <c r="I56" s="7"/>
      <c r="J56" s="16"/>
      <c r="L56" s="16"/>
      <c r="M56" s="5"/>
      <c r="N56" s="5"/>
      <c r="O56" s="16"/>
      <c r="Q56" s="150"/>
      <c r="R56" s="150"/>
      <c r="AC56" s="1"/>
      <c r="AD56" s="1"/>
      <c r="AE56" s="1"/>
      <c r="AF56" s="1"/>
      <c r="AG56" s="1"/>
      <c r="AH56" s="1"/>
      <c r="AI56" s="1"/>
      <c r="AJ56" s="1"/>
      <c r="AK56" s="1"/>
      <c r="AL56" s="1"/>
      <c r="AM56" s="1"/>
      <c r="AN56" s="1"/>
      <c r="AO56" s="1"/>
      <c r="AP56" s="1"/>
      <c r="AQ56" s="1"/>
      <c r="AR56" s="1"/>
      <c r="AS56" s="1"/>
      <c r="AT56" s="1"/>
    </row>
    <row r="57" spans="1:46" ht="21" hidden="1" customHeight="1" thickBot="1" x14ac:dyDescent="0.3">
      <c r="A57" s="247" t="s">
        <v>32</v>
      </c>
      <c r="B57" s="248"/>
      <c r="C57" s="41" t="s">
        <v>11</v>
      </c>
      <c r="D57" s="13" t="s">
        <v>63</v>
      </c>
      <c r="E57" s="13" t="s">
        <v>63</v>
      </c>
      <c r="F57" s="138" t="s">
        <v>63</v>
      </c>
      <c r="G57" s="42"/>
      <c r="H57" s="138" t="s">
        <v>63</v>
      </c>
      <c r="I57" s="44"/>
      <c r="J57" s="13"/>
      <c r="K57" s="75"/>
      <c r="L57" s="13"/>
      <c r="M57" s="14"/>
      <c r="N57" s="29"/>
      <c r="P57" s="66"/>
      <c r="Q57" s="150"/>
      <c r="R57" s="150"/>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247"/>
      <c r="B58" s="248"/>
      <c r="C58" s="58" t="s">
        <v>5</v>
      </c>
      <c r="D58" s="37"/>
      <c r="E58" s="37"/>
      <c r="F58" s="73"/>
      <c r="G58" s="43"/>
      <c r="H58" s="138"/>
      <c r="I58" s="112"/>
      <c r="J58" s="37"/>
      <c r="K58" s="76"/>
      <c r="L58" s="37"/>
      <c r="M58" s="20"/>
      <c r="N58" s="30"/>
      <c r="O58" s="2"/>
      <c r="P58" s="66"/>
      <c r="Q58" s="150"/>
      <c r="R58" s="150"/>
      <c r="AC58" s="1"/>
      <c r="AD58" s="1"/>
      <c r="AE58" s="1"/>
      <c r="AF58" s="1"/>
      <c r="AG58" s="1"/>
      <c r="AH58" s="1"/>
      <c r="AI58" s="1"/>
      <c r="AJ58" s="1"/>
      <c r="AK58" s="1"/>
      <c r="AL58" s="1"/>
      <c r="AM58" s="1"/>
      <c r="AN58" s="1"/>
      <c r="AO58" s="1"/>
      <c r="AP58" s="1"/>
      <c r="AQ58" s="1"/>
      <c r="AR58" s="1"/>
      <c r="AS58" s="1"/>
      <c r="AT58" s="1"/>
    </row>
    <row r="59" spans="1:46" ht="21" hidden="1" customHeight="1" x14ac:dyDescent="0.25">
      <c r="A59" s="247"/>
      <c r="B59" s="248"/>
      <c r="C59" s="58" t="s">
        <v>6</v>
      </c>
      <c r="D59" s="12"/>
      <c r="E59" s="12"/>
      <c r="F59" s="138"/>
      <c r="G59" s="42"/>
      <c r="H59" s="138"/>
      <c r="I59" s="113"/>
      <c r="J59" s="12"/>
      <c r="K59" s="75"/>
      <c r="L59" s="12"/>
      <c r="M59" s="14"/>
      <c r="N59" s="29"/>
      <c r="O59" s="17"/>
      <c r="P59" s="66"/>
      <c r="Q59" s="150"/>
      <c r="R59" s="150"/>
      <c r="AC59" s="1"/>
      <c r="AD59" s="1"/>
      <c r="AE59" s="1"/>
      <c r="AF59" s="1"/>
      <c r="AG59" s="1"/>
      <c r="AH59" s="1"/>
      <c r="AI59" s="1"/>
      <c r="AJ59" s="1"/>
      <c r="AK59" s="1"/>
      <c r="AL59" s="1"/>
      <c r="AM59" s="1"/>
      <c r="AN59" s="1"/>
      <c r="AO59" s="1"/>
      <c r="AP59" s="1"/>
      <c r="AQ59" s="1"/>
      <c r="AR59" s="1"/>
      <c r="AS59" s="1"/>
      <c r="AT59" s="1"/>
    </row>
    <row r="60" spans="1:46" ht="21" hidden="1" customHeight="1" x14ac:dyDescent="0.3">
      <c r="A60" s="247"/>
      <c r="B60" s="248"/>
      <c r="C60" s="41" t="s">
        <v>16</v>
      </c>
      <c r="D60" s="38"/>
      <c r="E60" s="38"/>
      <c r="F60" s="138"/>
      <c r="G60" s="43"/>
      <c r="H60" s="138"/>
      <c r="I60" s="44"/>
      <c r="J60" s="38"/>
      <c r="K60" s="75"/>
      <c r="L60" s="38"/>
      <c r="M60" s="14"/>
      <c r="N60" s="14"/>
      <c r="O60" s="149"/>
      <c r="P60" s="147"/>
      <c r="Q60" s="150"/>
      <c r="R60" s="150"/>
      <c r="AC60" s="1"/>
      <c r="AD60" s="1"/>
      <c r="AE60" s="1"/>
      <c r="AF60" s="1"/>
      <c r="AG60" s="1"/>
      <c r="AH60" s="1"/>
      <c r="AI60" s="1"/>
      <c r="AJ60" s="1"/>
      <c r="AK60" s="1"/>
      <c r="AL60" s="1"/>
      <c r="AM60" s="1"/>
      <c r="AN60" s="1"/>
      <c r="AO60" s="1"/>
      <c r="AP60" s="1"/>
      <c r="AQ60" s="1"/>
      <c r="AR60" s="1"/>
      <c r="AS60" s="1"/>
      <c r="AT60" s="1"/>
    </row>
    <row r="61" spans="1:46" ht="21" hidden="1" customHeight="1" x14ac:dyDescent="0.3">
      <c r="A61" s="247"/>
      <c r="B61" s="248"/>
      <c r="C61" s="60" t="s">
        <v>15</v>
      </c>
      <c r="D61" s="23"/>
      <c r="E61" s="23"/>
      <c r="F61" s="138"/>
      <c r="G61" s="42"/>
      <c r="H61" s="138"/>
      <c r="I61" s="44"/>
      <c r="J61" s="23"/>
      <c r="K61" s="75"/>
      <c r="L61" s="23"/>
      <c r="M61" s="14"/>
      <c r="N61" s="14"/>
      <c r="O61" s="149"/>
      <c r="P61" s="147"/>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3">
      <c r="A62" s="247"/>
      <c r="B62" s="248"/>
      <c r="C62" s="57"/>
      <c r="D62" s="24"/>
      <c r="E62" s="24"/>
      <c r="F62" s="73"/>
      <c r="G62" s="42"/>
      <c r="H62" s="138"/>
      <c r="I62" s="44"/>
      <c r="J62" s="24"/>
      <c r="K62" s="76"/>
      <c r="L62" s="24"/>
      <c r="M62" s="14"/>
      <c r="N62" s="29"/>
      <c r="O62" s="149"/>
      <c r="P62" s="147"/>
      <c r="Q62" s="150"/>
      <c r="R62" s="150"/>
      <c r="AC62" s="1"/>
      <c r="AD62" s="1"/>
      <c r="AE62" s="1"/>
      <c r="AF62" s="1"/>
      <c r="AG62" s="1"/>
      <c r="AH62" s="1"/>
      <c r="AI62" s="1"/>
      <c r="AJ62" s="1"/>
      <c r="AK62" s="1"/>
      <c r="AL62" s="1"/>
      <c r="AM62" s="1"/>
      <c r="AN62" s="1"/>
      <c r="AO62" s="1"/>
      <c r="AP62" s="1"/>
      <c r="AQ62" s="1"/>
      <c r="AR62" s="1"/>
      <c r="AS62" s="1"/>
      <c r="AT62" s="1"/>
    </row>
    <row r="63" spans="1:46" ht="21.75" hidden="1" thickBot="1" x14ac:dyDescent="0.3">
      <c r="A63" s="21"/>
      <c r="B63" s="21"/>
      <c r="C63" s="22"/>
      <c r="D63" s="6"/>
      <c r="E63" s="6"/>
      <c r="F63" s="6"/>
      <c r="G63" s="22"/>
      <c r="H63" s="22"/>
      <c r="I63" s="22"/>
      <c r="J63" s="22"/>
      <c r="K63" s="22"/>
      <c r="L63" s="22"/>
      <c r="M63" s="15"/>
      <c r="N63" s="15"/>
      <c r="O63" s="142" t="s">
        <v>64</v>
      </c>
      <c r="Q63" s="150"/>
      <c r="R63" s="150"/>
      <c r="AC63" s="1"/>
      <c r="AD63" s="1"/>
      <c r="AE63" s="1"/>
      <c r="AF63" s="1"/>
      <c r="AG63" s="1"/>
      <c r="AH63" s="1"/>
      <c r="AI63" s="1"/>
      <c r="AJ63" s="1"/>
      <c r="AK63" s="1"/>
      <c r="AL63" s="1"/>
      <c r="AM63" s="1"/>
      <c r="AN63" s="1"/>
      <c r="AO63" s="1"/>
      <c r="AP63" s="1"/>
      <c r="AQ63" s="1"/>
      <c r="AR63" s="1"/>
      <c r="AS63" s="1"/>
      <c r="AT63" s="1"/>
    </row>
    <row r="64" spans="1:46" ht="60" hidden="1" customHeight="1" x14ac:dyDescent="0.35">
      <c r="A64" s="249" t="s">
        <v>29</v>
      </c>
      <c r="B64" s="250"/>
      <c r="C64" s="250"/>
      <c r="D64" s="117" t="s">
        <v>65</v>
      </c>
      <c r="E64" s="117"/>
      <c r="F64" s="105"/>
      <c r="G64" s="107"/>
      <c r="H64" s="201"/>
      <c r="I64" s="106"/>
      <c r="J64" s="117"/>
      <c r="K64" s="105"/>
      <c r="L64" s="201"/>
      <c r="M64" s="32"/>
      <c r="N64" s="31"/>
      <c r="O64" s="31"/>
      <c r="P64" s="31"/>
      <c r="Q64" s="150"/>
      <c r="R64" s="150"/>
      <c r="AC64" s="1"/>
      <c r="AD64" s="1"/>
      <c r="AE64" s="1"/>
      <c r="AF64" s="1"/>
      <c r="AG64" s="1"/>
      <c r="AH64" s="1"/>
      <c r="AI64" s="1"/>
      <c r="AJ64" s="1"/>
      <c r="AK64" s="1"/>
      <c r="AL64" s="1"/>
      <c r="AM64" s="1"/>
      <c r="AN64" s="1"/>
      <c r="AO64" s="1"/>
      <c r="AP64" s="1"/>
      <c r="AQ64" s="1"/>
      <c r="AR64" s="1"/>
      <c r="AS64" s="1"/>
      <c r="AT64" s="1"/>
    </row>
    <row r="65" spans="1:18" s="1" customFormat="1" x14ac:dyDescent="0.25">
      <c r="Q65" s="150"/>
      <c r="R65" s="150"/>
    </row>
    <row r="66" spans="1:18" s="1" customFormat="1" ht="23.25" x14ac:dyDescent="0.35">
      <c r="A66" s="206" t="s">
        <v>20</v>
      </c>
      <c r="B66" s="207"/>
    </row>
    <row r="67" spans="1:18" s="1" customFormat="1" ht="21" x14ac:dyDescent="0.35">
      <c r="A67" s="208"/>
      <c r="B67" s="207" t="s">
        <v>21</v>
      </c>
    </row>
    <row r="68" spans="1:18" s="1" customFormat="1" ht="21" x14ac:dyDescent="0.35">
      <c r="A68" s="208"/>
      <c r="B68" s="207" t="s">
        <v>22</v>
      </c>
    </row>
    <row r="69" spans="1:18" s="1" customFormat="1" ht="21" x14ac:dyDescent="0.35">
      <c r="A69" s="208"/>
      <c r="B69" s="207" t="s">
        <v>23</v>
      </c>
    </row>
    <row r="70" spans="1:18" s="1" customFormat="1" ht="21" x14ac:dyDescent="0.35">
      <c r="A70" s="208"/>
      <c r="B70" s="207" t="s">
        <v>24</v>
      </c>
    </row>
    <row r="71" spans="1:18" s="1" customFormat="1" ht="21" x14ac:dyDescent="0.35">
      <c r="A71" s="208"/>
      <c r="B71" s="207" t="s">
        <v>25</v>
      </c>
    </row>
    <row r="72" spans="1:18" s="1" customFormat="1" ht="21" x14ac:dyDescent="0.35">
      <c r="A72" s="208"/>
      <c r="B72" s="207" t="s">
        <v>26</v>
      </c>
    </row>
    <row r="73" spans="1:18" s="1" customFormat="1" ht="21" x14ac:dyDescent="0.35">
      <c r="A73" s="208"/>
      <c r="B73" s="207" t="s">
        <v>27</v>
      </c>
    </row>
    <row r="74" spans="1:18" s="1" customFormat="1" ht="21" x14ac:dyDescent="0.35">
      <c r="A74" s="208"/>
      <c r="B74" s="207" t="s">
        <v>24</v>
      </c>
    </row>
    <row r="75" spans="1:18" s="1" customFormat="1" ht="21" x14ac:dyDescent="0.35">
      <c r="A75" s="208"/>
      <c r="B75" s="207" t="s">
        <v>25</v>
      </c>
    </row>
    <row r="76" spans="1:18" s="1" customFormat="1" ht="21" x14ac:dyDescent="0.35">
      <c r="A76" s="208"/>
      <c r="B76" s="207" t="s">
        <v>26</v>
      </c>
    </row>
    <row r="77" spans="1:18" s="1" customFormat="1" ht="21" x14ac:dyDescent="0.35">
      <c r="A77" s="208"/>
      <c r="B77" s="207" t="s">
        <v>27</v>
      </c>
    </row>
    <row r="78" spans="1:18" s="1" customFormat="1" ht="21" x14ac:dyDescent="0.35">
      <c r="B78" s="72"/>
    </row>
  </sheetData>
  <mergeCells count="31">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 ref="Q54:R54"/>
    <mergeCell ref="A57:B62"/>
    <mergeCell ref="A26:B26"/>
    <mergeCell ref="Q27:R27"/>
    <mergeCell ref="A28:B30"/>
    <mergeCell ref="Q29:R29"/>
    <mergeCell ref="Q32:R32"/>
    <mergeCell ref="A33:B37"/>
    <mergeCell ref="N29:N30"/>
    <mergeCell ref="O29:O30"/>
    <mergeCell ref="O34:O36"/>
    <mergeCell ref="A64:C64"/>
    <mergeCell ref="A40:B45"/>
    <mergeCell ref="A48:B52"/>
    <mergeCell ref="A54:C54"/>
    <mergeCell ref="D54:I54"/>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8"/>
  <sheetViews>
    <sheetView zoomScale="60" zoomScaleNormal="60" workbookViewId="0">
      <pane xSplit="2" ySplit="2" topLeftCell="C3" activePane="bottomRight" state="frozen"/>
      <selection pane="topRight" activeCell="C1" sqref="C1"/>
      <selection pane="bottomLeft" activeCell="A3" sqref="A3"/>
      <selection pane="bottomRight" activeCell="O43" sqref="O43"/>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94</v>
      </c>
      <c r="B1" s="108"/>
      <c r="C1" s="108"/>
      <c r="D1" s="109"/>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67"/>
      <c r="E3" s="267"/>
      <c r="F3" s="267"/>
      <c r="G3" s="267"/>
      <c r="H3" s="267"/>
      <c r="I3" s="267"/>
      <c r="J3" s="267"/>
      <c r="K3" s="267"/>
      <c r="L3" s="267"/>
    </row>
    <row r="4" spans="1:46" s="1" customFormat="1" ht="26.25" x14ac:dyDescent="0.25">
      <c r="A4" s="269" t="s">
        <v>43</v>
      </c>
      <c r="B4" s="269"/>
      <c r="C4" s="137">
        <v>90</v>
      </c>
      <c r="D4" s="268"/>
      <c r="E4" s="268"/>
      <c r="F4" s="268"/>
      <c r="G4" s="268"/>
      <c r="H4" s="268"/>
      <c r="I4" s="268"/>
      <c r="J4" s="268"/>
      <c r="K4" s="268"/>
      <c r="L4" s="268"/>
    </row>
    <row r="5" spans="1:46" s="1" customFormat="1" ht="26.25" x14ac:dyDescent="0.25">
      <c r="A5" s="269" t="s">
        <v>93</v>
      </c>
      <c r="B5" s="269"/>
      <c r="C5" s="209">
        <f>C4*1.07</f>
        <v>96.300000000000011</v>
      </c>
      <c r="D5" s="268"/>
      <c r="E5" s="268"/>
      <c r="F5" s="268"/>
      <c r="G5" s="268"/>
      <c r="H5" s="268"/>
      <c r="I5" s="268"/>
      <c r="J5" s="268"/>
      <c r="K5" s="268"/>
      <c r="L5" s="268"/>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24.444444444444443</v>
      </c>
      <c r="E7" s="87">
        <f t="shared" ref="E7:I7" si="0">(E8/$C$4)*100</f>
        <v>0</v>
      </c>
      <c r="F7" s="100">
        <f t="shared" si="0"/>
        <v>42.222222222222221</v>
      </c>
      <c r="G7" s="87">
        <f>(G8/$C$4)*100</f>
        <v>7.7777777777777777</v>
      </c>
      <c r="H7" s="100">
        <f>(H8/$C$4)*100</f>
        <v>25.555555555555554</v>
      </c>
      <c r="I7" s="87">
        <f t="shared" si="0"/>
        <v>0</v>
      </c>
      <c r="J7" s="90">
        <v>16.899999999999999</v>
      </c>
      <c r="K7" s="90">
        <v>79.599999999999994</v>
      </c>
      <c r="L7" s="90">
        <v>3.5</v>
      </c>
      <c r="M7" s="71"/>
    </row>
    <row r="8" spans="1:46" s="1" customFormat="1" ht="26.25" customHeight="1" x14ac:dyDescent="0.25">
      <c r="A8" s="128"/>
      <c r="B8" s="123" t="s">
        <v>49</v>
      </c>
      <c r="C8" s="73"/>
      <c r="D8" s="50">
        <v>22</v>
      </c>
      <c r="E8" s="50">
        <v>0</v>
      </c>
      <c r="F8" s="50">
        <v>38</v>
      </c>
      <c r="G8" s="50">
        <v>7</v>
      </c>
      <c r="H8" s="50">
        <v>23</v>
      </c>
      <c r="I8" s="50">
        <v>0</v>
      </c>
      <c r="J8" s="91">
        <f>($H$8/100)*J7</f>
        <v>3.887</v>
      </c>
      <c r="K8" s="91">
        <f>($H$8/100)*K7</f>
        <v>18.308</v>
      </c>
      <c r="L8" s="91">
        <f>($H$8/100)*L7</f>
        <v>0.80500000000000005</v>
      </c>
      <c r="M8" s="94"/>
    </row>
    <row r="9" spans="1:46" s="1" customFormat="1" ht="26.25" customHeight="1" x14ac:dyDescent="0.25">
      <c r="A9" s="124" t="s">
        <v>52</v>
      </c>
      <c r="B9" s="122" t="s">
        <v>50</v>
      </c>
      <c r="C9" s="73"/>
      <c r="D9" s="87">
        <v>38.4</v>
      </c>
      <c r="E9" s="87">
        <v>0</v>
      </c>
      <c r="F9" s="87">
        <v>35.893000000000001</v>
      </c>
      <c r="G9" s="87">
        <v>2E-3</v>
      </c>
      <c r="H9" s="87">
        <v>14.6</v>
      </c>
      <c r="I9" s="87">
        <v>0</v>
      </c>
      <c r="J9" s="91"/>
      <c r="K9" s="91"/>
      <c r="L9" s="91"/>
      <c r="M9" s="139">
        <f>SUM(D9:I9)</f>
        <v>88.894999999999996</v>
      </c>
    </row>
    <row r="10" spans="1:46" s="1" customFormat="1" ht="26.25" customHeight="1" x14ac:dyDescent="0.25">
      <c r="A10" s="128"/>
      <c r="B10" s="123" t="s">
        <v>51</v>
      </c>
      <c r="C10" s="73"/>
      <c r="D10" s="88">
        <f>($C$5/100)*D7</f>
        <v>23.54</v>
      </c>
      <c r="E10" s="88">
        <f t="shared" ref="E10:I10" si="1">($C$5/100)*E7</f>
        <v>0</v>
      </c>
      <c r="F10" s="88">
        <f t="shared" si="1"/>
        <v>40.660000000000004</v>
      </c>
      <c r="G10" s="88">
        <f>($C$5/100)*G7</f>
        <v>7.49</v>
      </c>
      <c r="H10" s="88">
        <f>($C$5/100)*H7</f>
        <v>24.61</v>
      </c>
      <c r="I10" s="88">
        <f t="shared" si="1"/>
        <v>0</v>
      </c>
      <c r="J10" s="92">
        <f>($H$10/100)*J7</f>
        <v>4.1590899999999991</v>
      </c>
      <c r="K10" s="92">
        <f>($H$10/100)*K7</f>
        <v>19.589559999999999</v>
      </c>
      <c r="L10" s="92">
        <f>($H$10/100)*L7</f>
        <v>0.86134999999999995</v>
      </c>
      <c r="M10" s="94"/>
    </row>
    <row r="11" spans="1:46" s="1" customFormat="1" ht="26.25" customHeight="1" x14ac:dyDescent="0.25">
      <c r="A11" s="124" t="s">
        <v>53</v>
      </c>
      <c r="B11" s="122" t="s">
        <v>56</v>
      </c>
      <c r="C11" s="73"/>
      <c r="D11" s="87">
        <v>36.200000000000003</v>
      </c>
      <c r="E11" s="87">
        <v>0</v>
      </c>
      <c r="F11" s="65">
        <v>31.5</v>
      </c>
      <c r="G11" s="65">
        <v>0</v>
      </c>
      <c r="H11" s="87">
        <v>7.5</v>
      </c>
      <c r="I11" s="87">
        <v>0</v>
      </c>
      <c r="J11" s="90">
        <v>5</v>
      </c>
      <c r="K11" s="93">
        <v>5026</v>
      </c>
      <c r="L11" s="90">
        <v>2</v>
      </c>
      <c r="M11" s="94"/>
    </row>
    <row r="12" spans="1:46" s="1" customFormat="1" ht="26.25" customHeight="1" x14ac:dyDescent="0.25">
      <c r="A12" s="124"/>
      <c r="B12" s="122" t="s">
        <v>62</v>
      </c>
      <c r="C12" s="73"/>
      <c r="D12" s="87">
        <v>2.2999999999999998</v>
      </c>
      <c r="E12" s="87">
        <v>0</v>
      </c>
      <c r="F12" s="65">
        <v>2.7</v>
      </c>
      <c r="G12" s="65">
        <v>0</v>
      </c>
      <c r="H12" s="87">
        <v>0.7</v>
      </c>
      <c r="I12" s="87">
        <v>0</v>
      </c>
      <c r="J12" s="90"/>
      <c r="K12" s="93"/>
      <c r="L12" s="90"/>
      <c r="M12" s="94"/>
    </row>
    <row r="13" spans="1:46" s="1" customFormat="1" ht="26.25" customHeight="1" x14ac:dyDescent="0.25">
      <c r="B13" s="122" t="s">
        <v>57</v>
      </c>
      <c r="C13" s="73"/>
      <c r="D13" s="140">
        <f>D12/D14</f>
        <v>5.9740259740259732E-2</v>
      </c>
      <c r="E13" s="140">
        <v>0</v>
      </c>
      <c r="F13" s="140">
        <f t="shared" ref="F13:H13" si="2">F12/F14</f>
        <v>7.8947368421052627E-2</v>
      </c>
      <c r="G13" s="140">
        <v>0</v>
      </c>
      <c r="H13" s="140">
        <f t="shared" si="2"/>
        <v>8.5365853658536592E-2</v>
      </c>
      <c r="I13" s="140">
        <v>0</v>
      </c>
      <c r="J13" s="90">
        <v>30.61</v>
      </c>
      <c r="K13" s="93">
        <v>33.07</v>
      </c>
      <c r="L13" s="90">
        <v>455.3</v>
      </c>
      <c r="M13" s="94"/>
    </row>
    <row r="14" spans="1:46" s="1" customFormat="1" ht="26.25" x14ac:dyDescent="0.25">
      <c r="A14" s="46"/>
      <c r="B14" s="122" t="s">
        <v>54</v>
      </c>
      <c r="C14" s="126">
        <f>SUM(D14:I14)</f>
        <v>80.900000000000006</v>
      </c>
      <c r="D14" s="65">
        <f>D12+D11</f>
        <v>38.5</v>
      </c>
      <c r="E14" s="65">
        <f t="shared" ref="E14:I14" si="3">E12+E11</f>
        <v>0</v>
      </c>
      <c r="F14" s="97">
        <f t="shared" si="3"/>
        <v>34.200000000000003</v>
      </c>
      <c r="G14" s="97">
        <f t="shared" si="3"/>
        <v>0</v>
      </c>
      <c r="H14" s="97">
        <f t="shared" si="3"/>
        <v>8.1999999999999993</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D11/D8</f>
        <v>1.6454545454545455</v>
      </c>
      <c r="E16" s="127"/>
      <c r="F16" s="127">
        <f t="shared" ref="F16:H16" si="5">F11/F8</f>
        <v>0.82894736842105265</v>
      </c>
      <c r="G16" s="127"/>
      <c r="H16" s="127">
        <f t="shared" si="5"/>
        <v>0.32608695652173914</v>
      </c>
      <c r="I16" s="127"/>
      <c r="J16" s="125">
        <f>J14/J8</f>
        <v>1.8537816385375694</v>
      </c>
      <c r="K16" s="125">
        <f>K14/K8</f>
        <v>410.16703705745738</v>
      </c>
      <c r="L16" s="125">
        <f>L14/L8</f>
        <v>-0.69926035735700554</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0.94270833333333348</v>
      </c>
      <c r="E17" s="127"/>
      <c r="F17" s="127">
        <f t="shared" ref="F17:H17" si="6">F11/F9</f>
        <v>0.87760844732956289</v>
      </c>
      <c r="G17" s="127"/>
      <c r="H17" s="127">
        <f t="shared" si="6"/>
        <v>0.51369863013698636</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D14/D8</f>
        <v>1.75</v>
      </c>
      <c r="E18" s="133"/>
      <c r="F18" s="133">
        <f t="shared" ref="F18:H18" si="7">F14/F8</f>
        <v>0.9</v>
      </c>
      <c r="G18" s="133"/>
      <c r="H18" s="133">
        <f t="shared" si="7"/>
        <v>0.35652173913043478</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1.0026041666666667</v>
      </c>
      <c r="E19" s="129"/>
      <c r="F19" s="129">
        <f t="shared" ref="F19:H19" si="8">F14/F9</f>
        <v>0.95283202852923976</v>
      </c>
      <c r="G19" s="129"/>
      <c r="H19" s="129">
        <f t="shared" si="8"/>
        <v>0.56164383561643827</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0">
        <f>D14/D10</f>
        <v>1.6355140186915889</v>
      </c>
      <c r="E20" s="190"/>
      <c r="F20" s="191">
        <f>F14/F10</f>
        <v>0.84112149532710279</v>
      </c>
      <c r="G20" s="191"/>
      <c r="H20" s="191">
        <f t="shared" ref="H20" si="9">H14/H10</f>
        <v>0.33319788703778952</v>
      </c>
      <c r="I20" s="191"/>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53">
        <f t="shared" ref="D21:H21" si="10">D10-D14</f>
        <v>-14.96</v>
      </c>
      <c r="E21" s="192">
        <f t="shared" si="10"/>
        <v>0</v>
      </c>
      <c r="F21" s="193">
        <f t="shared" si="10"/>
        <v>6.4600000000000009</v>
      </c>
      <c r="G21" s="193">
        <f t="shared" si="10"/>
        <v>7.49</v>
      </c>
      <c r="H21" s="193">
        <f t="shared" si="10"/>
        <v>16.41</v>
      </c>
      <c r="I21" s="193">
        <v>0</v>
      </c>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70" t="s">
        <v>48</v>
      </c>
      <c r="B22" s="271"/>
      <c r="C22" s="272">
        <v>2</v>
      </c>
      <c r="D22" s="161" t="s">
        <v>98</v>
      </c>
      <c r="E22" s="210"/>
      <c r="F22" s="182" t="s">
        <v>98</v>
      </c>
      <c r="G22" s="182"/>
      <c r="H22" s="182" t="s">
        <v>98</v>
      </c>
      <c r="I22" s="210"/>
      <c r="J22" s="61"/>
      <c r="K22" s="61"/>
      <c r="L22" s="61"/>
      <c r="M22" s="1"/>
      <c r="O22" s="1"/>
      <c r="Q22" s="150"/>
      <c r="R22" s="150"/>
      <c r="AC22" s="1"/>
      <c r="AD22" s="1"/>
      <c r="AE22" s="1"/>
      <c r="AF22" s="1"/>
      <c r="AG22" s="1"/>
      <c r="AH22" s="1"/>
      <c r="AI22" s="1"/>
      <c r="AJ22" s="1"/>
      <c r="AK22" s="1"/>
      <c r="AL22" s="1"/>
      <c r="AM22" s="1"/>
      <c r="AN22" s="1"/>
      <c r="AO22" s="1"/>
      <c r="AP22" s="1"/>
      <c r="AQ22" s="1"/>
      <c r="AR22" s="1"/>
      <c r="AS22" s="1"/>
      <c r="AT22" s="1"/>
    </row>
    <row r="23" spans="1:46" s="71" customFormat="1" ht="42.75" thickBot="1" x14ac:dyDescent="0.45">
      <c r="A23" s="159" t="s">
        <v>74</v>
      </c>
      <c r="B23" s="160"/>
      <c r="C23" s="273"/>
      <c r="D23" s="75" t="s">
        <v>126</v>
      </c>
      <c r="E23" s="211"/>
      <c r="F23" s="183" t="s">
        <v>128</v>
      </c>
      <c r="G23" s="183"/>
      <c r="H23" s="183" t="s">
        <v>131</v>
      </c>
      <c r="I23" s="211"/>
      <c r="J23" s="157"/>
      <c r="K23" s="77"/>
      <c r="L23" s="77"/>
      <c r="M23" s="155"/>
      <c r="N23" s="155"/>
      <c r="O23" s="155"/>
      <c r="P23" s="156"/>
      <c r="Q23" s="151"/>
      <c r="R23" s="151"/>
    </row>
    <row r="24" spans="1:46" s="71" customFormat="1" ht="42.75" thickBot="1" x14ac:dyDescent="0.45">
      <c r="A24" s="275" t="s">
        <v>76</v>
      </c>
      <c r="B24" s="276"/>
      <c r="C24" s="273"/>
      <c r="D24" s="224" t="s">
        <v>127</v>
      </c>
      <c r="E24" s="211"/>
      <c r="F24" s="183" t="s">
        <v>129</v>
      </c>
      <c r="G24" s="183"/>
      <c r="H24" s="183" t="s">
        <v>132</v>
      </c>
      <c r="I24" s="211"/>
      <c r="J24" s="152"/>
      <c r="K24" s="152"/>
      <c r="L24" s="152"/>
      <c r="M24" s="155"/>
      <c r="N24" s="155"/>
      <c r="O24" s="155"/>
      <c r="P24" s="156"/>
      <c r="Q24" s="151"/>
      <c r="R24" s="151"/>
    </row>
    <row r="25" spans="1:46" s="71" customFormat="1" ht="42.75" thickBot="1" x14ac:dyDescent="0.45">
      <c r="A25" s="277" t="s">
        <v>75</v>
      </c>
      <c r="B25" s="278"/>
      <c r="C25" s="274"/>
      <c r="D25" s="163"/>
      <c r="E25" s="212"/>
      <c r="F25" s="223" t="s">
        <v>130</v>
      </c>
      <c r="G25" s="184"/>
      <c r="H25" s="61" t="s">
        <v>133</v>
      </c>
      <c r="I25" s="212"/>
      <c r="J25" s="152"/>
      <c r="K25" s="152"/>
      <c r="L25" s="152"/>
      <c r="M25" s="70"/>
      <c r="N25" s="70"/>
      <c r="O25" s="70"/>
      <c r="Q25" s="151"/>
      <c r="R25" s="151"/>
    </row>
    <row r="26" spans="1:46" ht="71.25" customHeight="1" thickBot="1" x14ac:dyDescent="0.3">
      <c r="A26" s="256" t="s">
        <v>36</v>
      </c>
      <c r="B26" s="257"/>
      <c r="C26" s="102"/>
      <c r="D26" s="158"/>
      <c r="E26" s="158"/>
      <c r="F26" s="158"/>
      <c r="G26" s="158"/>
      <c r="H26" s="158"/>
      <c r="I26" s="158"/>
      <c r="J26" s="103"/>
      <c r="K26" s="103"/>
      <c r="L26" s="104"/>
      <c r="M26" s="40" t="s">
        <v>66</v>
      </c>
      <c r="N26" s="40" t="s">
        <v>37</v>
      </c>
      <c r="O26" s="40" t="s">
        <v>67</v>
      </c>
      <c r="P26" s="81" t="s">
        <v>68</v>
      </c>
      <c r="Q26" s="150"/>
      <c r="R26" s="150"/>
      <c r="AC26" s="1"/>
      <c r="AD26" s="1"/>
      <c r="AE26" s="1"/>
      <c r="AF26" s="1"/>
      <c r="AG26" s="1"/>
      <c r="AH26" s="1"/>
      <c r="AI26" s="1"/>
      <c r="AJ26" s="1"/>
      <c r="AK26" s="1"/>
      <c r="AL26" s="1"/>
      <c r="AM26" s="1"/>
      <c r="AN26" s="1"/>
      <c r="AO26" s="1"/>
      <c r="AP26" s="1"/>
      <c r="AQ26" s="1"/>
      <c r="AR26" s="1"/>
      <c r="AS26" s="1"/>
      <c r="AT26" s="1"/>
    </row>
    <row r="27" spans="1:46" ht="63" customHeight="1" x14ac:dyDescent="0.25">
      <c r="A27" s="79"/>
      <c r="B27" s="80"/>
      <c r="C27" s="101" t="s">
        <v>72</v>
      </c>
      <c r="D27" s="67" t="s">
        <v>28</v>
      </c>
      <c r="E27" s="1"/>
      <c r="F27" s="1"/>
      <c r="G27" s="1"/>
      <c r="H27" s="1"/>
      <c r="I27" s="1"/>
      <c r="J27" s="1"/>
      <c r="K27" s="1"/>
      <c r="L27" s="1"/>
      <c r="M27" s="10"/>
      <c r="N27" s="9"/>
      <c r="O27" s="11"/>
      <c r="P27" s="10"/>
      <c r="Q27" s="255"/>
      <c r="R27" s="255"/>
      <c r="AC27" s="1"/>
      <c r="AD27" s="1"/>
      <c r="AE27" s="1"/>
      <c r="AF27" s="1"/>
      <c r="AG27" s="1"/>
      <c r="AH27" s="1"/>
      <c r="AI27" s="1"/>
      <c r="AJ27" s="1"/>
      <c r="AK27" s="1"/>
      <c r="AL27" s="1"/>
      <c r="AM27" s="1"/>
      <c r="AN27" s="1"/>
      <c r="AO27" s="1"/>
      <c r="AP27" s="1"/>
      <c r="AQ27" s="1"/>
      <c r="AR27" s="1"/>
      <c r="AS27" s="1"/>
      <c r="AT27" s="1"/>
    </row>
    <row r="28" spans="1:46" ht="30" x14ac:dyDescent="0.25">
      <c r="A28" s="258" t="s">
        <v>13</v>
      </c>
      <c r="B28" s="259"/>
      <c r="C28" s="54" t="s">
        <v>71</v>
      </c>
      <c r="D28" s="173" t="s">
        <v>140</v>
      </c>
      <c r="E28" s="219" t="s">
        <v>141</v>
      </c>
      <c r="F28" s="185" t="s">
        <v>140</v>
      </c>
      <c r="G28" s="188" t="s">
        <v>141</v>
      </c>
      <c r="H28" s="185" t="s">
        <v>140</v>
      </c>
      <c r="I28" s="213" t="s">
        <v>141</v>
      </c>
      <c r="J28" s="39"/>
      <c r="K28" s="75"/>
      <c r="L28" s="39"/>
      <c r="M28" s="3" t="s">
        <v>141</v>
      </c>
      <c r="N28" s="279" t="s">
        <v>230</v>
      </c>
      <c r="O28" s="239" t="s">
        <v>221</v>
      </c>
      <c r="P28" s="233" t="s">
        <v>148</v>
      </c>
      <c r="Q28" s="150"/>
      <c r="R28" s="150"/>
      <c r="AC28" s="1"/>
      <c r="AD28" s="1"/>
      <c r="AE28" s="1"/>
      <c r="AF28" s="1"/>
      <c r="AG28" s="1"/>
      <c r="AH28" s="1"/>
      <c r="AI28" s="1"/>
      <c r="AJ28" s="1"/>
      <c r="AK28" s="1"/>
      <c r="AL28" s="1"/>
      <c r="AM28" s="1"/>
      <c r="AN28" s="1"/>
      <c r="AO28" s="1"/>
      <c r="AP28" s="1"/>
      <c r="AQ28" s="1"/>
      <c r="AR28" s="1"/>
      <c r="AS28" s="1"/>
      <c r="AT28" s="1"/>
    </row>
    <row r="29" spans="1:46" ht="72" customHeight="1" x14ac:dyDescent="0.25">
      <c r="A29" s="260"/>
      <c r="B29" s="259"/>
      <c r="C29" s="55" t="s">
        <v>69</v>
      </c>
      <c r="D29" s="216" t="s">
        <v>165</v>
      </c>
      <c r="E29" s="219" t="s">
        <v>141</v>
      </c>
      <c r="F29" s="185" t="s">
        <v>165</v>
      </c>
      <c r="G29" s="187" t="s">
        <v>141</v>
      </c>
      <c r="H29" s="185" t="s">
        <v>165</v>
      </c>
      <c r="I29" s="213" t="s">
        <v>141</v>
      </c>
      <c r="J29" s="33"/>
      <c r="K29" s="75"/>
      <c r="L29" s="33"/>
      <c r="M29" s="3" t="s">
        <v>141</v>
      </c>
      <c r="N29" s="281"/>
      <c r="O29" s="170" t="s">
        <v>222</v>
      </c>
      <c r="P29" s="233" t="s">
        <v>148</v>
      </c>
      <c r="Q29" s="255"/>
      <c r="R29" s="255"/>
      <c r="AC29" s="1"/>
      <c r="AD29" s="1"/>
      <c r="AE29" s="1"/>
      <c r="AF29" s="1"/>
      <c r="AG29" s="1"/>
      <c r="AH29" s="1"/>
      <c r="AI29" s="1"/>
      <c r="AJ29" s="1"/>
      <c r="AK29" s="1"/>
      <c r="AL29" s="1"/>
      <c r="AM29" s="1"/>
      <c r="AN29" s="1"/>
      <c r="AO29" s="1"/>
      <c r="AP29" s="1"/>
      <c r="AQ29" s="1"/>
      <c r="AR29" s="1"/>
      <c r="AS29" s="1"/>
      <c r="AT29" s="1"/>
    </row>
    <row r="30" spans="1:46" ht="30" x14ac:dyDescent="0.25">
      <c r="A30" s="260"/>
      <c r="B30" s="259"/>
      <c r="C30" s="54" t="s">
        <v>70</v>
      </c>
      <c r="D30" s="216" t="s">
        <v>167</v>
      </c>
      <c r="E30" s="219" t="s">
        <v>141</v>
      </c>
      <c r="F30" s="185" t="s">
        <v>167</v>
      </c>
      <c r="G30" s="187" t="s">
        <v>141</v>
      </c>
      <c r="H30" s="185" t="s">
        <v>167</v>
      </c>
      <c r="I30" s="213" t="s">
        <v>141</v>
      </c>
      <c r="J30" s="34"/>
      <c r="K30" s="76"/>
      <c r="L30" s="34"/>
      <c r="M30" s="3" t="s">
        <v>141</v>
      </c>
      <c r="N30" s="3" t="s">
        <v>141</v>
      </c>
      <c r="O30" s="226" t="s">
        <v>168</v>
      </c>
      <c r="P30" s="233" t="s">
        <v>21</v>
      </c>
      <c r="Q30" s="150"/>
      <c r="R30" s="150"/>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0"/>
      <c r="H31" s="4"/>
      <c r="I31" s="7"/>
      <c r="J31" s="4"/>
      <c r="K31" s="7"/>
      <c r="L31" s="4"/>
      <c r="M31" s="5"/>
      <c r="N31" s="5"/>
      <c r="O31" s="6"/>
      <c r="P31" s="203"/>
      <c r="Q31" s="150"/>
      <c r="R31" s="150"/>
      <c r="AC31" s="1"/>
      <c r="AD31" s="1"/>
      <c r="AE31" s="1"/>
      <c r="AF31" s="1"/>
      <c r="AG31" s="1"/>
      <c r="AH31" s="1"/>
      <c r="AI31" s="1"/>
      <c r="AJ31" s="1"/>
      <c r="AK31" s="1"/>
      <c r="AL31" s="1"/>
      <c r="AM31" s="1"/>
      <c r="AN31" s="1"/>
      <c r="AO31" s="1"/>
      <c r="AP31" s="1"/>
      <c r="AQ31" s="1"/>
      <c r="AR31" s="1"/>
      <c r="AS31" s="1"/>
      <c r="AT31" s="1"/>
    </row>
    <row r="32" spans="1:46" ht="34.5" x14ac:dyDescent="0.25">
      <c r="A32" s="1"/>
      <c r="B32" s="1"/>
      <c r="C32" s="74" t="s">
        <v>73</v>
      </c>
      <c r="D32" s="67" t="s">
        <v>28</v>
      </c>
      <c r="E32" s="1"/>
      <c r="F32" s="9"/>
      <c r="G32" s="111"/>
      <c r="H32" s="1"/>
      <c r="I32" s="9"/>
      <c r="J32" s="1"/>
      <c r="L32" s="1"/>
      <c r="M32" s="10"/>
      <c r="N32" s="10"/>
      <c r="O32" s="11"/>
      <c r="P32" s="203"/>
      <c r="Q32" s="255"/>
      <c r="R32" s="255"/>
      <c r="AC32" s="1"/>
      <c r="AD32" s="1"/>
      <c r="AE32" s="1"/>
      <c r="AF32" s="1"/>
      <c r="AG32" s="1"/>
      <c r="AH32" s="1"/>
      <c r="AI32" s="1"/>
      <c r="AJ32" s="1"/>
      <c r="AK32" s="1"/>
      <c r="AL32" s="1"/>
      <c r="AM32" s="1"/>
      <c r="AN32" s="1"/>
      <c r="AO32" s="1"/>
      <c r="AP32" s="1"/>
      <c r="AQ32" s="1"/>
      <c r="AR32" s="1"/>
      <c r="AS32" s="1"/>
      <c r="AT32" s="1"/>
    </row>
    <row r="33" spans="1:46" ht="60" customHeight="1" x14ac:dyDescent="0.25">
      <c r="A33" s="251" t="s">
        <v>7</v>
      </c>
      <c r="B33" s="252"/>
      <c r="C33" s="178" t="s">
        <v>80</v>
      </c>
      <c r="D33" s="217" t="s">
        <v>140</v>
      </c>
      <c r="E33" s="214" t="s">
        <v>141</v>
      </c>
      <c r="F33" s="185" t="s">
        <v>140</v>
      </c>
      <c r="G33" s="186" t="s">
        <v>141</v>
      </c>
      <c r="H33" s="185" t="s">
        <v>140</v>
      </c>
      <c r="I33" s="213" t="s">
        <v>141</v>
      </c>
      <c r="J33" s="25"/>
      <c r="K33" s="75"/>
      <c r="L33" s="25"/>
      <c r="M33" s="141" t="s">
        <v>147</v>
      </c>
      <c r="N33" s="28" t="s">
        <v>169</v>
      </c>
      <c r="O33" s="194" t="s">
        <v>170</v>
      </c>
      <c r="P33" s="227" t="s">
        <v>148</v>
      </c>
      <c r="R33" s="150"/>
      <c r="AC33" s="1"/>
      <c r="AD33" s="1"/>
      <c r="AE33" s="1"/>
      <c r="AF33" s="1"/>
      <c r="AG33" s="1"/>
      <c r="AH33" s="1"/>
      <c r="AI33" s="1"/>
      <c r="AJ33" s="1"/>
      <c r="AK33" s="1"/>
      <c r="AL33" s="1"/>
      <c r="AM33" s="1"/>
      <c r="AN33" s="1"/>
      <c r="AO33" s="1"/>
      <c r="AP33" s="1"/>
      <c r="AQ33" s="1"/>
      <c r="AR33" s="1"/>
      <c r="AS33" s="1"/>
      <c r="AT33" s="1"/>
    </row>
    <row r="34" spans="1:46" ht="45" x14ac:dyDescent="0.25">
      <c r="A34" s="251"/>
      <c r="B34" s="252"/>
      <c r="C34" s="178" t="s">
        <v>81</v>
      </c>
      <c r="D34" s="217" t="s">
        <v>140</v>
      </c>
      <c r="E34" s="214" t="s">
        <v>141</v>
      </c>
      <c r="F34" s="185" t="s">
        <v>167</v>
      </c>
      <c r="G34" s="186" t="s">
        <v>141</v>
      </c>
      <c r="H34" s="185" t="s">
        <v>167</v>
      </c>
      <c r="I34" s="213" t="s">
        <v>141</v>
      </c>
      <c r="J34" s="35"/>
      <c r="K34" s="75"/>
      <c r="L34" s="35"/>
      <c r="M34" s="3" t="s">
        <v>149</v>
      </c>
      <c r="N34" s="171" t="s">
        <v>172</v>
      </c>
      <c r="O34" s="226" t="s">
        <v>141</v>
      </c>
      <c r="P34" s="227" t="s">
        <v>148</v>
      </c>
      <c r="R34" s="150"/>
      <c r="AC34" s="1"/>
      <c r="AD34" s="1"/>
      <c r="AE34" s="1"/>
      <c r="AF34" s="1"/>
      <c r="AG34" s="1"/>
      <c r="AH34" s="1"/>
      <c r="AI34" s="1"/>
      <c r="AJ34" s="1"/>
      <c r="AK34" s="1"/>
      <c r="AL34" s="1"/>
      <c r="AM34" s="1"/>
      <c r="AN34" s="1"/>
      <c r="AO34" s="1"/>
      <c r="AP34" s="1"/>
      <c r="AQ34" s="1"/>
      <c r="AR34" s="1"/>
      <c r="AS34" s="1"/>
      <c r="AT34" s="1"/>
    </row>
    <row r="35" spans="1:46" ht="21" customHeight="1" x14ac:dyDescent="0.25">
      <c r="A35" s="251"/>
      <c r="B35" s="252"/>
      <c r="C35" s="179" t="s">
        <v>79</v>
      </c>
      <c r="D35" s="217" t="s">
        <v>165</v>
      </c>
      <c r="E35" s="214" t="s">
        <v>141</v>
      </c>
      <c r="F35" s="185" t="s">
        <v>165</v>
      </c>
      <c r="G35" s="186" t="s">
        <v>141</v>
      </c>
      <c r="H35" s="185" t="s">
        <v>165</v>
      </c>
      <c r="I35" s="213" t="s">
        <v>141</v>
      </c>
      <c r="J35" s="26"/>
      <c r="K35" s="76"/>
      <c r="L35" s="26"/>
      <c r="M35" s="3" t="s">
        <v>149</v>
      </c>
      <c r="N35" s="3" t="s">
        <v>141</v>
      </c>
      <c r="O35" s="226" t="s">
        <v>171</v>
      </c>
      <c r="P35" s="228" t="s">
        <v>163</v>
      </c>
      <c r="R35" s="150"/>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251"/>
      <c r="B36" s="252"/>
      <c r="C36" s="181" t="s">
        <v>78</v>
      </c>
      <c r="D36" s="217" t="s">
        <v>165</v>
      </c>
      <c r="E36" s="214" t="s">
        <v>141</v>
      </c>
      <c r="F36" s="185" t="s">
        <v>165</v>
      </c>
      <c r="G36" s="186" t="s">
        <v>141</v>
      </c>
      <c r="H36" s="185" t="s">
        <v>165</v>
      </c>
      <c r="I36" s="213" t="s">
        <v>141</v>
      </c>
      <c r="J36" s="26"/>
      <c r="K36" s="75"/>
      <c r="L36" s="26"/>
      <c r="M36" s="3" t="s">
        <v>149</v>
      </c>
      <c r="N36" s="28" t="s">
        <v>141</v>
      </c>
      <c r="O36" s="226" t="s">
        <v>171</v>
      </c>
      <c r="P36" s="228" t="s">
        <v>163</v>
      </c>
      <c r="R36" s="150"/>
      <c r="AC36" s="1"/>
      <c r="AD36" s="1"/>
      <c r="AE36" s="1"/>
      <c r="AF36" s="1"/>
      <c r="AG36" s="1"/>
      <c r="AH36" s="1"/>
      <c r="AI36" s="1"/>
      <c r="AJ36" s="1"/>
      <c r="AK36" s="1"/>
      <c r="AL36" s="1"/>
      <c r="AM36" s="1"/>
      <c r="AN36" s="1"/>
      <c r="AO36" s="1"/>
      <c r="AP36" s="1"/>
      <c r="AQ36" s="1"/>
      <c r="AR36" s="1"/>
      <c r="AS36" s="1"/>
      <c r="AT36" s="1"/>
    </row>
    <row r="37" spans="1:46" ht="39" customHeight="1" x14ac:dyDescent="0.25">
      <c r="A37" s="251"/>
      <c r="B37" s="252"/>
      <c r="C37" s="180" t="s">
        <v>77</v>
      </c>
      <c r="D37" s="217" t="s">
        <v>165</v>
      </c>
      <c r="E37" s="214" t="s">
        <v>141</v>
      </c>
      <c r="F37" s="185" t="s">
        <v>165</v>
      </c>
      <c r="G37" s="186" t="s">
        <v>141</v>
      </c>
      <c r="H37" s="185" t="s">
        <v>165</v>
      </c>
      <c r="I37" s="213" t="s">
        <v>141</v>
      </c>
      <c r="J37" s="27"/>
      <c r="K37" s="75"/>
      <c r="L37" s="27"/>
      <c r="M37" s="3" t="s">
        <v>149</v>
      </c>
      <c r="N37" s="3" t="s">
        <v>141</v>
      </c>
      <c r="O37" s="226" t="s">
        <v>171</v>
      </c>
      <c r="P37" s="228" t="s">
        <v>163</v>
      </c>
      <c r="R37" s="150"/>
      <c r="AC37" s="1"/>
      <c r="AD37" s="1"/>
      <c r="AE37" s="1"/>
      <c r="AF37" s="1"/>
      <c r="AG37" s="1"/>
      <c r="AH37" s="1"/>
      <c r="AI37" s="1"/>
      <c r="AJ37" s="1"/>
      <c r="AK37" s="1"/>
      <c r="AL37" s="1"/>
      <c r="AM37" s="1"/>
      <c r="AN37" s="1"/>
      <c r="AO37" s="1"/>
      <c r="AP37" s="1"/>
      <c r="AQ37" s="1"/>
      <c r="AR37" s="1"/>
      <c r="AS37" s="1"/>
      <c r="AT37" s="1"/>
    </row>
    <row r="38" spans="1:46" ht="33.75" x14ac:dyDescent="0.25">
      <c r="A38" s="202"/>
      <c r="B38" s="164"/>
      <c r="C38" s="78"/>
      <c r="D38" s="166"/>
      <c r="E38" s="166"/>
      <c r="F38" s="166"/>
      <c r="G38" s="167"/>
      <c r="H38" s="166"/>
      <c r="I38" s="167"/>
      <c r="J38" s="165"/>
      <c r="K38" s="154"/>
      <c r="L38" s="165"/>
      <c r="M38" s="168"/>
      <c r="N38" s="168"/>
      <c r="O38" s="169"/>
      <c r="P38" s="204"/>
      <c r="Q38" s="150"/>
      <c r="R38" s="150"/>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7" t="s">
        <v>41</v>
      </c>
      <c r="E39" s="8"/>
      <c r="F39" s="16"/>
      <c r="G39" s="11"/>
      <c r="H39" s="8"/>
      <c r="I39" s="6"/>
      <c r="J39" s="8"/>
      <c r="L39" s="8"/>
      <c r="M39" s="5"/>
      <c r="N39" s="5"/>
      <c r="O39" s="5"/>
      <c r="P39" s="203"/>
      <c r="Q39" s="150"/>
      <c r="R39" s="150"/>
      <c r="AC39" s="1"/>
      <c r="AD39" s="1"/>
      <c r="AE39" s="1"/>
      <c r="AF39" s="1"/>
      <c r="AG39" s="1"/>
      <c r="AH39" s="1"/>
      <c r="AI39" s="1"/>
      <c r="AJ39" s="1"/>
      <c r="AK39" s="1"/>
      <c r="AL39" s="1"/>
      <c r="AM39" s="1"/>
      <c r="AN39" s="1"/>
      <c r="AO39" s="1"/>
      <c r="AP39" s="1"/>
      <c r="AQ39" s="1"/>
      <c r="AR39" s="1"/>
      <c r="AS39" s="1"/>
      <c r="AT39" s="1"/>
    </row>
    <row r="40" spans="1:46" ht="21" x14ac:dyDescent="0.25">
      <c r="A40" s="251" t="s">
        <v>3</v>
      </c>
      <c r="B40" s="252"/>
      <c r="C40" s="58" t="s">
        <v>4</v>
      </c>
      <c r="D40" s="217" t="s">
        <v>165</v>
      </c>
      <c r="E40" s="218" t="s">
        <v>141</v>
      </c>
      <c r="F40" s="185" t="s">
        <v>165</v>
      </c>
      <c r="G40" s="186" t="s">
        <v>141</v>
      </c>
      <c r="H40" s="185" t="s">
        <v>165</v>
      </c>
      <c r="I40" s="213" t="s">
        <v>141</v>
      </c>
      <c r="J40" s="144"/>
      <c r="K40" s="145"/>
      <c r="L40" s="144"/>
      <c r="M40" s="3" t="s">
        <v>141</v>
      </c>
      <c r="N40" s="3" t="s">
        <v>141</v>
      </c>
      <c r="O40" s="195" t="s">
        <v>196</v>
      </c>
      <c r="P40" s="233" t="s">
        <v>163</v>
      </c>
      <c r="R40" s="150"/>
      <c r="AC40" s="1"/>
      <c r="AD40" s="1"/>
      <c r="AE40" s="1"/>
      <c r="AF40" s="1"/>
      <c r="AG40" s="1"/>
      <c r="AH40" s="1"/>
      <c r="AI40" s="1"/>
      <c r="AJ40" s="1"/>
      <c r="AK40" s="1"/>
      <c r="AL40" s="1"/>
      <c r="AM40" s="1"/>
      <c r="AN40" s="1"/>
      <c r="AO40" s="1"/>
      <c r="AP40" s="1"/>
      <c r="AQ40" s="1"/>
      <c r="AR40" s="1"/>
      <c r="AS40" s="1"/>
      <c r="AT40" s="1"/>
    </row>
    <row r="41" spans="1:46" ht="21" x14ac:dyDescent="0.25">
      <c r="A41" s="251"/>
      <c r="B41" s="252"/>
      <c r="C41" s="78" t="s">
        <v>10</v>
      </c>
      <c r="D41" s="217" t="s">
        <v>152</v>
      </c>
      <c r="E41" s="218" t="s">
        <v>141</v>
      </c>
      <c r="F41" s="185" t="s">
        <v>152</v>
      </c>
      <c r="G41" s="186" t="s">
        <v>141</v>
      </c>
      <c r="H41" s="185" t="s">
        <v>152</v>
      </c>
      <c r="I41" s="213" t="s">
        <v>141</v>
      </c>
      <c r="J41" s="144"/>
      <c r="K41" s="145"/>
      <c r="L41" s="144"/>
      <c r="M41" s="3" t="s">
        <v>141</v>
      </c>
      <c r="N41" s="3" t="s">
        <v>141</v>
      </c>
      <c r="O41" s="195" t="s">
        <v>223</v>
      </c>
      <c r="P41" s="233" t="s">
        <v>163</v>
      </c>
      <c r="R41" s="150"/>
      <c r="AC41" s="1"/>
      <c r="AD41" s="1"/>
      <c r="AE41" s="1"/>
      <c r="AF41" s="1"/>
      <c r="AG41" s="1"/>
      <c r="AH41" s="1"/>
      <c r="AI41" s="1"/>
      <c r="AJ41" s="1"/>
      <c r="AK41" s="1"/>
      <c r="AL41" s="1"/>
      <c r="AM41" s="1"/>
      <c r="AN41" s="1"/>
      <c r="AO41" s="1"/>
      <c r="AP41" s="1"/>
      <c r="AQ41" s="1"/>
      <c r="AR41" s="1"/>
      <c r="AS41" s="1"/>
      <c r="AT41" s="1"/>
    </row>
    <row r="42" spans="1:46" ht="21" x14ac:dyDescent="0.25">
      <c r="A42" s="251"/>
      <c r="B42" s="252"/>
      <c r="C42" s="58" t="str">
        <f>C57</f>
        <v>Others Quota</v>
      </c>
      <c r="D42" s="217" t="s">
        <v>165</v>
      </c>
      <c r="E42" s="218" t="s">
        <v>141</v>
      </c>
      <c r="F42" s="185" t="s">
        <v>165</v>
      </c>
      <c r="G42" s="186" t="s">
        <v>141</v>
      </c>
      <c r="H42" s="185" t="s">
        <v>165</v>
      </c>
      <c r="I42" s="213" t="s">
        <v>141</v>
      </c>
      <c r="J42" s="144"/>
      <c r="K42" s="146"/>
      <c r="L42" s="144"/>
      <c r="M42" s="3" t="s">
        <v>141</v>
      </c>
      <c r="N42" s="3" t="s">
        <v>141</v>
      </c>
      <c r="O42" s="195" t="s">
        <v>237</v>
      </c>
      <c r="P42" s="233" t="s">
        <v>163</v>
      </c>
      <c r="Q42" s="150"/>
      <c r="R42" s="150"/>
      <c r="AC42" s="1"/>
      <c r="AD42" s="1"/>
      <c r="AE42" s="1"/>
      <c r="AF42" s="1"/>
      <c r="AG42" s="1"/>
      <c r="AH42" s="1"/>
      <c r="AI42" s="1"/>
      <c r="AJ42" s="1"/>
      <c r="AK42" s="1"/>
      <c r="AL42" s="1"/>
      <c r="AM42" s="1"/>
      <c r="AN42" s="1"/>
      <c r="AO42" s="1"/>
      <c r="AP42" s="1"/>
      <c r="AQ42" s="1"/>
      <c r="AR42" s="1"/>
      <c r="AS42" s="1"/>
      <c r="AT42" s="1"/>
    </row>
    <row r="43" spans="1:46" ht="30" x14ac:dyDescent="0.25">
      <c r="A43" s="251"/>
      <c r="B43" s="252"/>
      <c r="C43" s="234" t="s">
        <v>87</v>
      </c>
      <c r="D43" s="217" t="s">
        <v>167</v>
      </c>
      <c r="E43" s="218" t="s">
        <v>141</v>
      </c>
      <c r="F43" s="185" t="s">
        <v>167</v>
      </c>
      <c r="G43" s="186" t="s">
        <v>141</v>
      </c>
      <c r="H43" s="185" t="s">
        <v>167</v>
      </c>
      <c r="I43" s="213" t="s">
        <v>141</v>
      </c>
      <c r="J43" s="144"/>
      <c r="K43" s="146"/>
      <c r="L43" s="144"/>
      <c r="M43" s="3" t="s">
        <v>141</v>
      </c>
      <c r="N43" s="141" t="s">
        <v>234</v>
      </c>
      <c r="O43" s="194" t="s">
        <v>206</v>
      </c>
      <c r="P43" s="194" t="s">
        <v>159</v>
      </c>
      <c r="Q43" s="150"/>
      <c r="R43" s="150"/>
      <c r="AC43" s="1"/>
      <c r="AD43" s="1"/>
      <c r="AE43" s="1"/>
      <c r="AF43" s="1"/>
      <c r="AG43" s="1"/>
      <c r="AH43" s="1"/>
      <c r="AI43" s="1"/>
      <c r="AJ43" s="1"/>
      <c r="AK43" s="1"/>
      <c r="AL43" s="1"/>
      <c r="AM43" s="1"/>
      <c r="AN43" s="1"/>
      <c r="AO43" s="1"/>
      <c r="AP43" s="1"/>
      <c r="AQ43" s="1"/>
      <c r="AR43" s="1"/>
      <c r="AS43" s="1"/>
      <c r="AT43" s="1"/>
    </row>
    <row r="44" spans="1:46" ht="30" x14ac:dyDescent="0.25">
      <c r="A44" s="251"/>
      <c r="B44" s="252"/>
      <c r="C44" s="59" t="str">
        <f t="shared" ref="C44:C45" si="11">C58</f>
        <v>Remove TAC</v>
      </c>
      <c r="D44" s="217" t="s">
        <v>167</v>
      </c>
      <c r="E44" s="218" t="s">
        <v>141</v>
      </c>
      <c r="F44" s="185" t="s">
        <v>167</v>
      </c>
      <c r="G44" s="186" t="s">
        <v>141</v>
      </c>
      <c r="H44" s="185" t="s">
        <v>167</v>
      </c>
      <c r="I44" s="213" t="s">
        <v>141</v>
      </c>
      <c r="J44" s="144"/>
      <c r="K44" s="145"/>
      <c r="L44" s="144"/>
      <c r="M44" s="3" t="s">
        <v>141</v>
      </c>
      <c r="N44" s="141" t="s">
        <v>224</v>
      </c>
      <c r="O44" s="195" t="s">
        <v>187</v>
      </c>
      <c r="P44" s="194" t="s">
        <v>159</v>
      </c>
      <c r="Q44" s="150"/>
      <c r="R44" s="150"/>
      <c r="AC44" s="1"/>
      <c r="AD44" s="1"/>
      <c r="AE44" s="1"/>
      <c r="AF44" s="1"/>
      <c r="AG44" s="1"/>
      <c r="AH44" s="1"/>
      <c r="AI44" s="1"/>
      <c r="AJ44" s="1"/>
      <c r="AK44" s="1"/>
      <c r="AL44" s="1"/>
      <c r="AM44" s="1"/>
      <c r="AN44" s="1"/>
      <c r="AO44" s="1"/>
      <c r="AP44" s="1"/>
      <c r="AQ44" s="1"/>
      <c r="AR44" s="1"/>
      <c r="AS44" s="1"/>
      <c r="AT44" s="1"/>
    </row>
    <row r="45" spans="1:46" ht="21" customHeight="1" x14ac:dyDescent="0.25">
      <c r="A45" s="251"/>
      <c r="B45" s="252"/>
      <c r="C45" s="58" t="str">
        <f t="shared" si="11"/>
        <v xml:space="preserve">Merge TAC regions </v>
      </c>
      <c r="D45" s="217" t="s">
        <v>165</v>
      </c>
      <c r="E45" s="218" t="s">
        <v>141</v>
      </c>
      <c r="F45" s="185" t="s">
        <v>165</v>
      </c>
      <c r="G45" s="186" t="s">
        <v>141</v>
      </c>
      <c r="H45" s="185" t="s">
        <v>165</v>
      </c>
      <c r="I45" s="213" t="s">
        <v>141</v>
      </c>
      <c r="J45" s="144"/>
      <c r="K45" s="145"/>
      <c r="L45" s="144"/>
      <c r="M45" s="3" t="s">
        <v>141</v>
      </c>
      <c r="N45" s="3" t="s">
        <v>141</v>
      </c>
      <c r="O45" s="195" t="s">
        <v>205</v>
      </c>
      <c r="P45" s="233" t="s">
        <v>163</v>
      </c>
      <c r="Q45" s="150"/>
      <c r="R45" s="150"/>
      <c r="AC45" s="1"/>
      <c r="AD45" s="1"/>
      <c r="AE45" s="1"/>
      <c r="AF45" s="1"/>
      <c r="AG45" s="1"/>
      <c r="AH45" s="1"/>
      <c r="AI45" s="1"/>
      <c r="AJ45" s="1"/>
      <c r="AK45" s="1"/>
      <c r="AL45" s="1"/>
      <c r="AM45" s="1"/>
      <c r="AN45" s="1"/>
      <c r="AO45" s="1"/>
      <c r="AP45" s="1"/>
      <c r="AQ45" s="1"/>
      <c r="AR45" s="1"/>
      <c r="AS45" s="1"/>
      <c r="AT45" s="1"/>
    </row>
    <row r="46" spans="1:46" ht="21" customHeight="1" x14ac:dyDescent="0.25">
      <c r="A46" s="1"/>
      <c r="B46" s="1"/>
      <c r="C46" s="1"/>
      <c r="D46" s="1"/>
      <c r="E46" s="1"/>
      <c r="F46" s="6"/>
      <c r="G46" s="116"/>
      <c r="H46" s="1"/>
      <c r="I46" s="6"/>
      <c r="J46" s="1"/>
      <c r="K46" s="6"/>
      <c r="L46" s="1"/>
      <c r="M46" s="5"/>
      <c r="N46" s="5"/>
      <c r="O46" s="5"/>
      <c r="P46" s="205"/>
      <c r="Q46" s="150"/>
      <c r="R46" s="150"/>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4" t="s">
        <v>38</v>
      </c>
      <c r="D47" s="68" t="s">
        <v>40</v>
      </c>
      <c r="E47" s="36"/>
      <c r="F47" s="7"/>
      <c r="G47" s="115"/>
      <c r="H47" s="36"/>
      <c r="I47" s="7"/>
      <c r="J47" s="36"/>
      <c r="L47" s="36"/>
      <c r="M47" s="5"/>
      <c r="N47" s="5"/>
      <c r="O47" s="5"/>
      <c r="P47" s="205"/>
      <c r="Q47" s="150"/>
      <c r="R47" s="150"/>
      <c r="AC47" s="1"/>
      <c r="AD47" s="1"/>
      <c r="AE47" s="1"/>
      <c r="AF47" s="1"/>
      <c r="AG47" s="1"/>
      <c r="AH47" s="1"/>
      <c r="AI47" s="1"/>
      <c r="AJ47" s="1"/>
      <c r="AK47" s="1"/>
      <c r="AL47" s="1"/>
      <c r="AM47" s="1"/>
      <c r="AN47" s="1"/>
      <c r="AO47" s="1"/>
      <c r="AP47" s="1"/>
      <c r="AQ47" s="1"/>
      <c r="AR47" s="1"/>
      <c r="AS47" s="1"/>
      <c r="AT47" s="1"/>
    </row>
    <row r="48" spans="1:46" ht="30" x14ac:dyDescent="0.25">
      <c r="A48" s="251" t="s">
        <v>2</v>
      </c>
      <c r="B48" s="252"/>
      <c r="C48" s="56" t="s">
        <v>14</v>
      </c>
      <c r="D48" s="174" t="s">
        <v>140</v>
      </c>
      <c r="E48" s="214" t="s">
        <v>141</v>
      </c>
      <c r="F48" s="185" t="s">
        <v>140</v>
      </c>
      <c r="G48" s="189" t="s">
        <v>140</v>
      </c>
      <c r="H48" s="185" t="s">
        <v>140</v>
      </c>
      <c r="I48" s="214" t="s">
        <v>141</v>
      </c>
      <c r="J48" s="143"/>
      <c r="K48" s="145"/>
      <c r="L48" s="143"/>
      <c r="M48" s="3" t="s">
        <v>141</v>
      </c>
      <c r="N48" s="171" t="s">
        <v>225</v>
      </c>
      <c r="O48" s="195" t="s">
        <v>173</v>
      </c>
      <c r="P48" s="228" t="s">
        <v>24</v>
      </c>
      <c r="Q48" s="150"/>
      <c r="R48" s="150"/>
      <c r="AC48" s="1"/>
      <c r="AD48" s="1"/>
      <c r="AE48" s="1"/>
      <c r="AF48" s="1"/>
      <c r="AG48" s="1"/>
      <c r="AH48" s="1"/>
      <c r="AI48" s="1"/>
      <c r="AJ48" s="1"/>
      <c r="AK48" s="1"/>
      <c r="AL48" s="1"/>
      <c r="AM48" s="1"/>
      <c r="AN48" s="1"/>
      <c r="AO48" s="1"/>
      <c r="AP48" s="1"/>
      <c r="AQ48" s="1"/>
      <c r="AR48" s="1"/>
      <c r="AS48" s="1"/>
      <c r="AT48" s="1"/>
    </row>
    <row r="49" spans="1:46" s="1" customFormat="1" ht="30" x14ac:dyDescent="0.25">
      <c r="A49" s="251"/>
      <c r="B49" s="252"/>
      <c r="C49" s="62" t="s">
        <v>30</v>
      </c>
      <c r="D49" s="172" t="s">
        <v>140</v>
      </c>
      <c r="E49" s="214" t="s">
        <v>141</v>
      </c>
      <c r="F49" s="188" t="s">
        <v>140</v>
      </c>
      <c r="G49" s="185" t="s">
        <v>140</v>
      </c>
      <c r="H49" s="188" t="s">
        <v>140</v>
      </c>
      <c r="I49" s="214" t="s">
        <v>141</v>
      </c>
      <c r="J49" s="143"/>
      <c r="K49" s="146"/>
      <c r="L49" s="143"/>
      <c r="M49" s="3" t="s">
        <v>141</v>
      </c>
      <c r="N49" s="141" t="s">
        <v>174</v>
      </c>
      <c r="O49" s="236" t="s">
        <v>141</v>
      </c>
      <c r="P49" s="228" t="s">
        <v>24</v>
      </c>
      <c r="Q49" s="150"/>
      <c r="R49" s="150"/>
    </row>
    <row r="50" spans="1:46" s="1" customFormat="1" ht="30" x14ac:dyDescent="0.35">
      <c r="A50" s="251"/>
      <c r="B50" s="252"/>
      <c r="C50" s="176" t="s">
        <v>31</v>
      </c>
      <c r="D50" s="217" t="s">
        <v>167</v>
      </c>
      <c r="E50" s="218" t="s">
        <v>141</v>
      </c>
      <c r="F50" s="185" t="s">
        <v>167</v>
      </c>
      <c r="G50" s="186" t="s">
        <v>141</v>
      </c>
      <c r="H50" s="185" t="s">
        <v>167</v>
      </c>
      <c r="I50" s="213" t="s">
        <v>141</v>
      </c>
      <c r="J50" s="143"/>
      <c r="K50" s="177"/>
      <c r="L50" s="143"/>
      <c r="M50" s="3" t="s">
        <v>141</v>
      </c>
      <c r="N50" s="171" t="s">
        <v>220</v>
      </c>
      <c r="O50" s="194" t="s">
        <v>226</v>
      </c>
      <c r="P50" s="228" t="s">
        <v>24</v>
      </c>
      <c r="Q50" s="150"/>
      <c r="R50" s="150"/>
    </row>
    <row r="51" spans="1:46" s="1" customFormat="1" ht="21" customHeight="1" x14ac:dyDescent="0.35">
      <c r="A51" s="251"/>
      <c r="B51" s="252"/>
      <c r="C51" s="175"/>
      <c r="D51" s="185"/>
      <c r="E51" s="185"/>
      <c r="F51" s="185"/>
      <c r="G51" s="185"/>
      <c r="H51" s="185"/>
      <c r="I51" s="185"/>
      <c r="J51" s="39"/>
      <c r="K51" s="196"/>
      <c r="L51" s="39"/>
      <c r="M51" s="197"/>
      <c r="N51" s="197"/>
      <c r="O51" s="148"/>
      <c r="P51" s="147"/>
      <c r="Q51" s="150"/>
      <c r="R51" s="150"/>
    </row>
    <row r="52" spans="1:46" s="1" customFormat="1" ht="21" customHeight="1" x14ac:dyDescent="0.35">
      <c r="A52" s="251"/>
      <c r="B52" s="252"/>
      <c r="C52" s="175"/>
      <c r="D52" s="185"/>
      <c r="E52" s="185"/>
      <c r="F52" s="185"/>
      <c r="G52" s="185"/>
      <c r="H52" s="185"/>
      <c r="I52" s="185"/>
      <c r="J52" s="39"/>
      <c r="K52" s="196"/>
      <c r="L52" s="39"/>
      <c r="M52" s="197"/>
      <c r="N52" s="197"/>
      <c r="O52" s="148"/>
      <c r="P52" s="147"/>
      <c r="Q52" s="150"/>
      <c r="R52" s="150"/>
    </row>
    <row r="53" spans="1:46" ht="21.75" thickBot="1" x14ac:dyDescent="0.3">
      <c r="A53" s="1"/>
      <c r="B53" s="1"/>
      <c r="C53" s="4"/>
      <c r="D53" s="4"/>
      <c r="E53" s="4"/>
      <c r="F53" s="6"/>
      <c r="G53" s="15"/>
      <c r="H53" s="4"/>
      <c r="I53" s="6"/>
      <c r="J53" s="4"/>
      <c r="K53" s="15"/>
      <c r="L53" s="4"/>
      <c r="M53" s="5"/>
      <c r="N53" s="5"/>
      <c r="O53" s="15"/>
      <c r="Q53" s="150"/>
      <c r="R53" s="150"/>
      <c r="AC53" s="1"/>
      <c r="AD53" s="1"/>
      <c r="AE53" s="1"/>
      <c r="AF53" s="1"/>
      <c r="AG53" s="1"/>
      <c r="AH53" s="1"/>
      <c r="AI53" s="1"/>
      <c r="AJ53" s="1"/>
      <c r="AK53" s="1"/>
      <c r="AL53" s="1"/>
      <c r="AM53" s="1"/>
      <c r="AN53" s="1"/>
      <c r="AO53" s="1"/>
      <c r="AP53" s="1"/>
      <c r="AQ53" s="1"/>
      <c r="AR53" s="1"/>
      <c r="AS53" s="1"/>
      <c r="AT53" s="1"/>
    </row>
    <row r="54" spans="1:46" ht="111.75" customHeight="1" thickBot="1" x14ac:dyDescent="0.3">
      <c r="A54" s="249" t="s">
        <v>86</v>
      </c>
      <c r="B54" s="250"/>
      <c r="C54" s="250"/>
      <c r="D54" s="253" t="s">
        <v>231</v>
      </c>
      <c r="E54" s="250"/>
      <c r="F54" s="250"/>
      <c r="G54" s="250"/>
      <c r="H54" s="250"/>
      <c r="I54" s="254"/>
      <c r="J54" s="117"/>
      <c r="K54" s="105"/>
      <c r="L54" s="201"/>
      <c r="M54" s="31"/>
      <c r="N54" s="31"/>
      <c r="O54" s="31"/>
      <c r="P54" s="31"/>
      <c r="Q54" s="255"/>
      <c r="R54" s="255"/>
      <c r="AC54" s="1"/>
      <c r="AD54" s="1"/>
      <c r="AE54" s="1"/>
      <c r="AF54" s="1"/>
      <c r="AG54" s="1"/>
      <c r="AH54" s="1"/>
      <c r="AI54" s="1"/>
      <c r="AJ54" s="1"/>
      <c r="AK54" s="1"/>
      <c r="AL54" s="1"/>
      <c r="AM54" s="1"/>
      <c r="AN54" s="1"/>
      <c r="AO54" s="1"/>
      <c r="AP54" s="1"/>
      <c r="AQ54" s="1"/>
      <c r="AR54" s="1"/>
      <c r="AS54" s="1"/>
      <c r="AT54" s="1"/>
    </row>
    <row r="55" spans="1:46" ht="23.25" hidden="1" x14ac:dyDescent="0.35">
      <c r="A55" s="18"/>
      <c r="B55" s="19"/>
      <c r="C55" s="6"/>
      <c r="D55" s="6"/>
      <c r="E55" s="6"/>
      <c r="F55" s="5"/>
      <c r="G55" s="114"/>
      <c r="H55" s="6"/>
      <c r="I55" s="5"/>
      <c r="J55" s="6"/>
      <c r="K55" s="5"/>
      <c r="L55" s="6"/>
      <c r="M55" s="5"/>
      <c r="N55" s="5"/>
      <c r="O55" s="5"/>
      <c r="Q55" s="150"/>
      <c r="R55" s="150"/>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6"/>
      <c r="D56" s="69" t="s">
        <v>39</v>
      </c>
      <c r="E56" s="16"/>
      <c r="F56" s="7"/>
      <c r="G56" s="115"/>
      <c r="H56" s="16"/>
      <c r="I56" s="7"/>
      <c r="J56" s="16"/>
      <c r="L56" s="16"/>
      <c r="M56" s="5"/>
      <c r="N56" s="5"/>
      <c r="O56" s="16"/>
      <c r="Q56" s="150"/>
      <c r="R56" s="150"/>
      <c r="AC56" s="1"/>
      <c r="AD56" s="1"/>
      <c r="AE56" s="1"/>
      <c r="AF56" s="1"/>
      <c r="AG56" s="1"/>
      <c r="AH56" s="1"/>
      <c r="AI56" s="1"/>
      <c r="AJ56" s="1"/>
      <c r="AK56" s="1"/>
      <c r="AL56" s="1"/>
      <c r="AM56" s="1"/>
      <c r="AN56" s="1"/>
      <c r="AO56" s="1"/>
      <c r="AP56" s="1"/>
      <c r="AQ56" s="1"/>
      <c r="AR56" s="1"/>
      <c r="AS56" s="1"/>
      <c r="AT56" s="1"/>
    </row>
    <row r="57" spans="1:46" ht="21" hidden="1" customHeight="1" thickBot="1" x14ac:dyDescent="0.3">
      <c r="A57" s="247" t="s">
        <v>32</v>
      </c>
      <c r="B57" s="248"/>
      <c r="C57" s="41" t="s">
        <v>11</v>
      </c>
      <c r="D57" s="13" t="s">
        <v>63</v>
      </c>
      <c r="E57" s="13" t="s">
        <v>63</v>
      </c>
      <c r="F57" s="138" t="s">
        <v>63</v>
      </c>
      <c r="G57" s="42"/>
      <c r="H57" s="138" t="s">
        <v>63</v>
      </c>
      <c r="I57" s="44"/>
      <c r="J57" s="13"/>
      <c r="K57" s="75"/>
      <c r="L57" s="13"/>
      <c r="M57" s="14"/>
      <c r="N57" s="29"/>
      <c r="P57" s="66"/>
      <c r="Q57" s="150"/>
      <c r="R57" s="150"/>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247"/>
      <c r="B58" s="248"/>
      <c r="C58" s="58" t="s">
        <v>5</v>
      </c>
      <c r="D58" s="37"/>
      <c r="E58" s="37"/>
      <c r="F58" s="73"/>
      <c r="G58" s="43"/>
      <c r="H58" s="138"/>
      <c r="I58" s="112"/>
      <c r="J58" s="37"/>
      <c r="K58" s="76"/>
      <c r="L58" s="37"/>
      <c r="M58" s="20"/>
      <c r="N58" s="30"/>
      <c r="O58" s="2"/>
      <c r="P58" s="66"/>
      <c r="Q58" s="150"/>
      <c r="R58" s="150"/>
      <c r="AC58" s="1"/>
      <c r="AD58" s="1"/>
      <c r="AE58" s="1"/>
      <c r="AF58" s="1"/>
      <c r="AG58" s="1"/>
      <c r="AH58" s="1"/>
      <c r="AI58" s="1"/>
      <c r="AJ58" s="1"/>
      <c r="AK58" s="1"/>
      <c r="AL58" s="1"/>
      <c r="AM58" s="1"/>
      <c r="AN58" s="1"/>
      <c r="AO58" s="1"/>
      <c r="AP58" s="1"/>
      <c r="AQ58" s="1"/>
      <c r="AR58" s="1"/>
      <c r="AS58" s="1"/>
      <c r="AT58" s="1"/>
    </row>
    <row r="59" spans="1:46" ht="21" hidden="1" customHeight="1" x14ac:dyDescent="0.25">
      <c r="A59" s="247"/>
      <c r="B59" s="248"/>
      <c r="C59" s="58" t="s">
        <v>6</v>
      </c>
      <c r="D59" s="12"/>
      <c r="E59" s="12"/>
      <c r="F59" s="138"/>
      <c r="G59" s="42"/>
      <c r="H59" s="138"/>
      <c r="I59" s="113"/>
      <c r="J59" s="12"/>
      <c r="K59" s="75"/>
      <c r="L59" s="12"/>
      <c r="M59" s="14"/>
      <c r="N59" s="29"/>
      <c r="O59" s="17"/>
      <c r="P59" s="66"/>
      <c r="Q59" s="150"/>
      <c r="R59" s="150"/>
      <c r="AC59" s="1"/>
      <c r="AD59" s="1"/>
      <c r="AE59" s="1"/>
      <c r="AF59" s="1"/>
      <c r="AG59" s="1"/>
      <c r="AH59" s="1"/>
      <c r="AI59" s="1"/>
      <c r="AJ59" s="1"/>
      <c r="AK59" s="1"/>
      <c r="AL59" s="1"/>
      <c r="AM59" s="1"/>
      <c r="AN59" s="1"/>
      <c r="AO59" s="1"/>
      <c r="AP59" s="1"/>
      <c r="AQ59" s="1"/>
      <c r="AR59" s="1"/>
      <c r="AS59" s="1"/>
      <c r="AT59" s="1"/>
    </row>
    <row r="60" spans="1:46" ht="21" hidden="1" customHeight="1" x14ac:dyDescent="0.3">
      <c r="A60" s="247"/>
      <c r="B60" s="248"/>
      <c r="C60" s="41" t="s">
        <v>16</v>
      </c>
      <c r="D60" s="38"/>
      <c r="E60" s="38"/>
      <c r="F60" s="138"/>
      <c r="G60" s="43"/>
      <c r="H60" s="138"/>
      <c r="I60" s="44"/>
      <c r="J60" s="38"/>
      <c r="K60" s="75"/>
      <c r="L60" s="38"/>
      <c r="M60" s="14"/>
      <c r="N60" s="14"/>
      <c r="O60" s="149"/>
      <c r="P60" s="147"/>
      <c r="Q60" s="150"/>
      <c r="R60" s="150"/>
      <c r="AC60" s="1"/>
      <c r="AD60" s="1"/>
      <c r="AE60" s="1"/>
      <c r="AF60" s="1"/>
      <c r="AG60" s="1"/>
      <c r="AH60" s="1"/>
      <c r="AI60" s="1"/>
      <c r="AJ60" s="1"/>
      <c r="AK60" s="1"/>
      <c r="AL60" s="1"/>
      <c r="AM60" s="1"/>
      <c r="AN60" s="1"/>
      <c r="AO60" s="1"/>
      <c r="AP60" s="1"/>
      <c r="AQ60" s="1"/>
      <c r="AR60" s="1"/>
      <c r="AS60" s="1"/>
      <c r="AT60" s="1"/>
    </row>
    <row r="61" spans="1:46" ht="21" hidden="1" customHeight="1" x14ac:dyDescent="0.3">
      <c r="A61" s="247"/>
      <c r="B61" s="248"/>
      <c r="C61" s="60" t="s">
        <v>15</v>
      </c>
      <c r="D61" s="23"/>
      <c r="E61" s="23"/>
      <c r="F61" s="138"/>
      <c r="G61" s="42"/>
      <c r="H61" s="138"/>
      <c r="I61" s="44"/>
      <c r="J61" s="23"/>
      <c r="K61" s="75"/>
      <c r="L61" s="23"/>
      <c r="M61" s="14"/>
      <c r="N61" s="14"/>
      <c r="O61" s="149"/>
      <c r="P61" s="147"/>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3">
      <c r="A62" s="247"/>
      <c r="B62" s="248"/>
      <c r="C62" s="57"/>
      <c r="D62" s="24"/>
      <c r="E62" s="24"/>
      <c r="F62" s="73"/>
      <c r="G62" s="42"/>
      <c r="H62" s="138"/>
      <c r="I62" s="44"/>
      <c r="J62" s="24"/>
      <c r="K62" s="76"/>
      <c r="L62" s="24"/>
      <c r="M62" s="14"/>
      <c r="N62" s="29"/>
      <c r="O62" s="149"/>
      <c r="P62" s="147"/>
      <c r="Q62" s="150"/>
      <c r="R62" s="150"/>
      <c r="AC62" s="1"/>
      <c r="AD62" s="1"/>
      <c r="AE62" s="1"/>
      <c r="AF62" s="1"/>
      <c r="AG62" s="1"/>
      <c r="AH62" s="1"/>
      <c r="AI62" s="1"/>
      <c r="AJ62" s="1"/>
      <c r="AK62" s="1"/>
      <c r="AL62" s="1"/>
      <c r="AM62" s="1"/>
      <c r="AN62" s="1"/>
      <c r="AO62" s="1"/>
      <c r="AP62" s="1"/>
      <c r="AQ62" s="1"/>
      <c r="AR62" s="1"/>
      <c r="AS62" s="1"/>
      <c r="AT62" s="1"/>
    </row>
    <row r="63" spans="1:46" ht="21.75" hidden="1" thickBot="1" x14ac:dyDescent="0.3">
      <c r="A63" s="21"/>
      <c r="B63" s="21"/>
      <c r="C63" s="22"/>
      <c r="D63" s="6"/>
      <c r="E63" s="6"/>
      <c r="F63" s="6"/>
      <c r="G63" s="22"/>
      <c r="H63" s="22"/>
      <c r="I63" s="22"/>
      <c r="J63" s="22"/>
      <c r="K63" s="22"/>
      <c r="L63" s="22"/>
      <c r="M63" s="15"/>
      <c r="N63" s="15"/>
      <c r="O63" s="142" t="s">
        <v>64</v>
      </c>
      <c r="Q63" s="150"/>
      <c r="R63" s="150"/>
      <c r="AC63" s="1"/>
      <c r="AD63" s="1"/>
      <c r="AE63" s="1"/>
      <c r="AF63" s="1"/>
      <c r="AG63" s="1"/>
      <c r="AH63" s="1"/>
      <c r="AI63" s="1"/>
      <c r="AJ63" s="1"/>
      <c r="AK63" s="1"/>
      <c r="AL63" s="1"/>
      <c r="AM63" s="1"/>
      <c r="AN63" s="1"/>
      <c r="AO63" s="1"/>
      <c r="AP63" s="1"/>
      <c r="AQ63" s="1"/>
      <c r="AR63" s="1"/>
      <c r="AS63" s="1"/>
      <c r="AT63" s="1"/>
    </row>
    <row r="64" spans="1:46" ht="60" hidden="1" customHeight="1" x14ac:dyDescent="0.35">
      <c r="A64" s="249" t="s">
        <v>29</v>
      </c>
      <c r="B64" s="250"/>
      <c r="C64" s="250"/>
      <c r="D64" s="117" t="s">
        <v>65</v>
      </c>
      <c r="E64" s="117"/>
      <c r="F64" s="105"/>
      <c r="G64" s="107"/>
      <c r="H64" s="201"/>
      <c r="I64" s="106"/>
      <c r="J64" s="117"/>
      <c r="K64" s="105"/>
      <c r="L64" s="201"/>
      <c r="M64" s="32"/>
      <c r="N64" s="31"/>
      <c r="O64" s="31"/>
      <c r="P64" s="31"/>
      <c r="Q64" s="150"/>
      <c r="R64" s="150"/>
      <c r="AC64" s="1"/>
      <c r="AD64" s="1"/>
      <c r="AE64" s="1"/>
      <c r="AF64" s="1"/>
      <c r="AG64" s="1"/>
      <c r="AH64" s="1"/>
      <c r="AI64" s="1"/>
      <c r="AJ64" s="1"/>
      <c r="AK64" s="1"/>
      <c r="AL64" s="1"/>
      <c r="AM64" s="1"/>
      <c r="AN64" s="1"/>
      <c r="AO64" s="1"/>
      <c r="AP64" s="1"/>
      <c r="AQ64" s="1"/>
      <c r="AR64" s="1"/>
      <c r="AS64" s="1"/>
      <c r="AT64" s="1"/>
    </row>
    <row r="65" spans="1:18" s="1" customFormat="1" x14ac:dyDescent="0.25">
      <c r="Q65" s="150"/>
      <c r="R65" s="150"/>
    </row>
    <row r="66" spans="1:18" s="1" customFormat="1" ht="23.25" x14ac:dyDescent="0.35">
      <c r="A66" s="206" t="s">
        <v>20</v>
      </c>
      <c r="B66" s="207"/>
    </row>
    <row r="67" spans="1:18" s="1" customFormat="1" ht="21" x14ac:dyDescent="0.35">
      <c r="A67" s="208"/>
      <c r="B67" s="207" t="s">
        <v>21</v>
      </c>
    </row>
    <row r="68" spans="1:18" s="1" customFormat="1" ht="21" x14ac:dyDescent="0.35">
      <c r="A68" s="208"/>
      <c r="B68" s="207" t="s">
        <v>22</v>
      </c>
    </row>
    <row r="69" spans="1:18" s="1" customFormat="1" ht="21" x14ac:dyDescent="0.35">
      <c r="A69" s="208"/>
      <c r="B69" s="207" t="s">
        <v>23</v>
      </c>
    </row>
    <row r="70" spans="1:18" s="1" customFormat="1" ht="21" x14ac:dyDescent="0.35">
      <c r="A70" s="208"/>
      <c r="B70" s="207" t="s">
        <v>24</v>
      </c>
    </row>
    <row r="71" spans="1:18" s="1" customFormat="1" ht="21" x14ac:dyDescent="0.35">
      <c r="A71" s="208"/>
      <c r="B71" s="207" t="s">
        <v>25</v>
      </c>
    </row>
    <row r="72" spans="1:18" s="1" customFormat="1" ht="21" x14ac:dyDescent="0.35">
      <c r="A72" s="208"/>
      <c r="B72" s="207" t="s">
        <v>26</v>
      </c>
    </row>
    <row r="73" spans="1:18" s="1" customFormat="1" ht="21" x14ac:dyDescent="0.35">
      <c r="A73" s="208"/>
      <c r="B73" s="207" t="s">
        <v>27</v>
      </c>
    </row>
    <row r="74" spans="1:18" s="1" customFormat="1" ht="21" x14ac:dyDescent="0.35">
      <c r="A74" s="208"/>
      <c r="B74" s="207" t="s">
        <v>24</v>
      </c>
    </row>
    <row r="75" spans="1:18" s="1" customFormat="1" ht="21" x14ac:dyDescent="0.35">
      <c r="A75" s="208"/>
      <c r="B75" s="207" t="s">
        <v>25</v>
      </c>
    </row>
    <row r="76" spans="1:18" s="1" customFormat="1" ht="21" x14ac:dyDescent="0.35">
      <c r="A76" s="208"/>
      <c r="B76" s="207" t="s">
        <v>26</v>
      </c>
    </row>
    <row r="77" spans="1:18" s="1" customFormat="1" ht="21" x14ac:dyDescent="0.35">
      <c r="A77" s="208"/>
      <c r="B77" s="207" t="s">
        <v>27</v>
      </c>
    </row>
    <row r="78" spans="1:18" s="1" customFormat="1" ht="21" x14ac:dyDescent="0.35">
      <c r="B78" s="72"/>
    </row>
  </sheetData>
  <mergeCells count="29">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 ref="Q54:R54"/>
    <mergeCell ref="A57:B62"/>
    <mergeCell ref="A26:B26"/>
    <mergeCell ref="Q27:R27"/>
    <mergeCell ref="A28:B30"/>
    <mergeCell ref="Q29:R29"/>
    <mergeCell ref="Q32:R32"/>
    <mergeCell ref="A33:B37"/>
    <mergeCell ref="N28:N29"/>
    <mergeCell ref="A64:C64"/>
    <mergeCell ref="A40:B45"/>
    <mergeCell ref="A48:B52"/>
    <mergeCell ref="A54:C54"/>
    <mergeCell ref="D54:I54"/>
  </mergeCells>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8"/>
  <sheetViews>
    <sheetView zoomScale="60" zoomScaleNormal="60" workbookViewId="0">
      <pane xSplit="2" ySplit="2" topLeftCell="C3" activePane="bottomRight" state="frozen"/>
      <selection pane="topRight" activeCell="C1" sqref="C1"/>
      <selection pane="bottomLeft" activeCell="A3" sqref="A3"/>
      <selection pane="bottomRight" activeCell="O42" sqref="O42"/>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95</v>
      </c>
      <c r="B1" s="108"/>
      <c r="C1" s="108"/>
      <c r="D1" s="241"/>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67"/>
      <c r="E3" s="267"/>
      <c r="F3" s="267"/>
      <c r="G3" s="267"/>
      <c r="H3" s="267"/>
      <c r="I3" s="267"/>
      <c r="J3" s="267"/>
      <c r="K3" s="267"/>
      <c r="L3" s="267"/>
    </row>
    <row r="4" spans="1:46" s="1" customFormat="1" ht="26.25" x14ac:dyDescent="0.25">
      <c r="A4" s="269" t="s">
        <v>43</v>
      </c>
      <c r="B4" s="269"/>
      <c r="C4" s="137">
        <v>80</v>
      </c>
      <c r="D4" s="268"/>
      <c r="E4" s="268"/>
      <c r="F4" s="268"/>
      <c r="G4" s="268"/>
      <c r="H4" s="268"/>
      <c r="I4" s="268"/>
      <c r="J4" s="268"/>
      <c r="K4" s="268"/>
      <c r="L4" s="268"/>
    </row>
    <row r="5" spans="1:46" s="1" customFormat="1" ht="26.25" x14ac:dyDescent="0.25">
      <c r="A5" s="269" t="s">
        <v>96</v>
      </c>
      <c r="B5" s="269"/>
      <c r="C5" s="209">
        <f>C4*1.97</f>
        <v>157.6</v>
      </c>
      <c r="D5" s="268"/>
      <c r="E5" s="268"/>
      <c r="F5" s="268"/>
      <c r="G5" s="268"/>
      <c r="H5" s="268"/>
      <c r="I5" s="268"/>
      <c r="J5" s="268"/>
      <c r="K5" s="268"/>
      <c r="L5" s="268"/>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0</v>
      </c>
      <c r="E7" s="100">
        <f t="shared" ref="E7:I7" si="0">(E8/$C$4)*100</f>
        <v>3.75</v>
      </c>
      <c r="F7" s="100">
        <f t="shared" si="0"/>
        <v>57.499999999999993</v>
      </c>
      <c r="G7" s="87">
        <f>(G8/$C$4)*100</f>
        <v>0</v>
      </c>
      <c r="H7" s="100">
        <f>(H8/$C$4)*100</f>
        <v>38.75</v>
      </c>
      <c r="I7" s="87">
        <f t="shared" si="0"/>
        <v>0</v>
      </c>
      <c r="J7" s="90">
        <v>16.899999999999999</v>
      </c>
      <c r="K7" s="90">
        <v>79.599999999999994</v>
      </c>
      <c r="L7" s="90">
        <v>3.5</v>
      </c>
      <c r="M7" s="71"/>
    </row>
    <row r="8" spans="1:46" s="1" customFormat="1" ht="26.25" customHeight="1" x14ac:dyDescent="0.25">
      <c r="A8" s="128"/>
      <c r="B8" s="123" t="s">
        <v>49</v>
      </c>
      <c r="C8" s="73"/>
      <c r="D8" s="50">
        <v>0</v>
      </c>
      <c r="E8" s="50">
        <v>3</v>
      </c>
      <c r="F8" s="50">
        <v>46</v>
      </c>
      <c r="G8" s="50">
        <v>0</v>
      </c>
      <c r="H8" s="50">
        <v>31</v>
      </c>
      <c r="I8" s="50">
        <v>0</v>
      </c>
      <c r="J8" s="91">
        <f>($H$8/100)*J7</f>
        <v>5.2389999999999999</v>
      </c>
      <c r="K8" s="91">
        <f>($H$8/100)*K7</f>
        <v>24.675999999999998</v>
      </c>
      <c r="L8" s="91">
        <f>($H$8/100)*L7</f>
        <v>1.085</v>
      </c>
      <c r="M8" s="94"/>
    </row>
    <row r="9" spans="1:46" s="1" customFormat="1" ht="26.25" customHeight="1" x14ac:dyDescent="0.25">
      <c r="A9" s="124" t="s">
        <v>52</v>
      </c>
      <c r="B9" s="122" t="s">
        <v>50</v>
      </c>
      <c r="C9" s="73"/>
      <c r="D9" s="87">
        <v>1.345</v>
      </c>
      <c r="E9" s="87">
        <v>2.133</v>
      </c>
      <c r="F9" s="50">
        <v>49.89</v>
      </c>
      <c r="G9" s="87">
        <v>2E-3</v>
      </c>
      <c r="H9" s="87">
        <v>31.117000000000001</v>
      </c>
      <c r="I9" s="87">
        <v>0</v>
      </c>
      <c r="J9" s="91"/>
      <c r="K9" s="91"/>
      <c r="L9" s="91"/>
      <c r="M9" s="139">
        <f>SUM(D9:I9)</f>
        <v>84.487000000000009</v>
      </c>
    </row>
    <row r="10" spans="1:46" s="1" customFormat="1" ht="26.25" customHeight="1" x14ac:dyDescent="0.25">
      <c r="A10" s="128"/>
      <c r="B10" s="123" t="s">
        <v>51</v>
      </c>
      <c r="C10" s="73"/>
      <c r="D10" s="88">
        <f>($C$5/100)*D7</f>
        <v>0</v>
      </c>
      <c r="E10" s="88">
        <f t="shared" ref="E10:I10" si="1">($C$5/100)*E7</f>
        <v>5.9099999999999993</v>
      </c>
      <c r="F10" s="88">
        <f t="shared" si="1"/>
        <v>90.619999999999976</v>
      </c>
      <c r="G10" s="88">
        <f>($C$5/100)*G7</f>
        <v>0</v>
      </c>
      <c r="H10" s="88">
        <f>($C$5/100)*H7</f>
        <v>61.069999999999993</v>
      </c>
      <c r="I10" s="88">
        <f t="shared" si="1"/>
        <v>0</v>
      </c>
      <c r="J10" s="92">
        <f>($H$10/100)*J7</f>
        <v>10.320829999999997</v>
      </c>
      <c r="K10" s="92">
        <f>($H$10/100)*K7</f>
        <v>48.611719999999991</v>
      </c>
      <c r="L10" s="92">
        <f>($H$10/100)*L7</f>
        <v>2.1374499999999999</v>
      </c>
      <c r="M10" s="94"/>
    </row>
    <row r="11" spans="1:46" s="1" customFormat="1" ht="26.25" customHeight="1" x14ac:dyDescent="0.25">
      <c r="A11" s="124" t="s">
        <v>53</v>
      </c>
      <c r="B11" s="122" t="s">
        <v>56</v>
      </c>
      <c r="C11" s="73"/>
      <c r="D11" s="50">
        <v>1.3</v>
      </c>
      <c r="E11" s="50">
        <v>0.1</v>
      </c>
      <c r="F11" s="245">
        <v>15</v>
      </c>
      <c r="G11" s="51">
        <v>0</v>
      </c>
      <c r="H11" s="50">
        <v>8.3000000000000007</v>
      </c>
      <c r="I11" s="50">
        <v>0</v>
      </c>
      <c r="J11" s="90">
        <v>5</v>
      </c>
      <c r="K11" s="93">
        <v>5026</v>
      </c>
      <c r="L11" s="90">
        <v>2</v>
      </c>
      <c r="M11" s="94"/>
    </row>
    <row r="12" spans="1:46" s="1" customFormat="1" ht="26.25" customHeight="1" x14ac:dyDescent="0.25">
      <c r="A12" s="124"/>
      <c r="B12" s="122" t="s">
        <v>62</v>
      </c>
      <c r="C12" s="73"/>
      <c r="D12" s="50">
        <v>8.6</v>
      </c>
      <c r="E12" s="50">
        <v>0.5</v>
      </c>
      <c r="F12" s="245">
        <v>473</v>
      </c>
      <c r="G12" s="51">
        <v>0</v>
      </c>
      <c r="H12" s="50">
        <v>1163.2</v>
      </c>
      <c r="I12" s="50">
        <v>0</v>
      </c>
      <c r="J12" s="90"/>
      <c r="K12" s="93"/>
      <c r="L12" s="90"/>
      <c r="M12" s="94"/>
    </row>
    <row r="13" spans="1:46" s="1" customFormat="1" ht="26.25" customHeight="1" x14ac:dyDescent="0.25">
      <c r="B13" s="122" t="s">
        <v>57</v>
      </c>
      <c r="C13" s="73"/>
      <c r="D13" s="140">
        <f>D12/D14</f>
        <v>0.86868686868686862</v>
      </c>
      <c r="E13" s="140">
        <f t="shared" ref="E13:H13" si="2">E12/E14</f>
        <v>0.83333333333333337</v>
      </c>
      <c r="F13" s="140">
        <f t="shared" si="2"/>
        <v>0.96926229508196726</v>
      </c>
      <c r="G13" s="140">
        <v>0</v>
      </c>
      <c r="H13" s="140">
        <f t="shared" si="2"/>
        <v>0.99291506615450287</v>
      </c>
      <c r="I13" s="140">
        <v>0</v>
      </c>
      <c r="J13" s="90">
        <v>30.61</v>
      </c>
      <c r="K13" s="93">
        <v>33.07</v>
      </c>
      <c r="L13" s="90">
        <v>455.3</v>
      </c>
      <c r="M13" s="94"/>
    </row>
    <row r="14" spans="1:46" s="1" customFormat="1" ht="26.25" x14ac:dyDescent="0.25">
      <c r="A14" s="46"/>
      <c r="B14" s="122" t="s">
        <v>54</v>
      </c>
      <c r="C14" s="126">
        <f>SUM(D14:I14)</f>
        <v>1670</v>
      </c>
      <c r="D14" s="65">
        <f>D12+D11</f>
        <v>9.9</v>
      </c>
      <c r="E14" s="65">
        <f t="shared" ref="E14:I14" si="3">E12+E11</f>
        <v>0.6</v>
      </c>
      <c r="F14" s="97">
        <f t="shared" si="3"/>
        <v>488</v>
      </c>
      <c r="G14" s="97">
        <f t="shared" si="3"/>
        <v>0</v>
      </c>
      <c r="H14" s="97">
        <f t="shared" si="3"/>
        <v>1171.5</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c r="E16" s="127">
        <f t="shared" ref="E16:H16" si="5">E11/E8</f>
        <v>3.3333333333333333E-2</v>
      </c>
      <c r="F16" s="127">
        <f t="shared" si="5"/>
        <v>0.32608695652173914</v>
      </c>
      <c r="G16" s="127"/>
      <c r="H16" s="127">
        <f t="shared" si="5"/>
        <v>0.26774193548387099</v>
      </c>
      <c r="I16" s="127"/>
      <c r="J16" s="125">
        <f>J14/J8</f>
        <v>1.375386376979487</v>
      </c>
      <c r="K16" s="125">
        <f>K14/K8</f>
        <v>304.3174791071458</v>
      </c>
      <c r="L16" s="125">
        <f>L14/L8</f>
        <v>-0.51880607158745573</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0.96654275092936803</v>
      </c>
      <c r="E17" s="127">
        <f t="shared" ref="E17:H17" si="6">E11/E9</f>
        <v>4.6882325363338022E-2</v>
      </c>
      <c r="F17" s="127">
        <f t="shared" si="6"/>
        <v>0.30066145520144316</v>
      </c>
      <c r="G17" s="127"/>
      <c r="H17" s="127">
        <f t="shared" si="6"/>
        <v>0.26673522511810266</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c r="E18" s="133">
        <f t="shared" ref="E18:H18" si="7">E14/E8</f>
        <v>0.19999999999999998</v>
      </c>
      <c r="F18" s="133">
        <f t="shared" si="7"/>
        <v>10.608695652173912</v>
      </c>
      <c r="G18" s="133"/>
      <c r="H18" s="133">
        <f t="shared" si="7"/>
        <v>37.79032258064516</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7.3605947955390336</v>
      </c>
      <c r="E19" s="129">
        <f t="shared" ref="E19:H19" si="8">E14/E9</f>
        <v>0.28129395218002812</v>
      </c>
      <c r="F19" s="129">
        <f t="shared" si="8"/>
        <v>9.7815193425536187</v>
      </c>
      <c r="G19" s="129"/>
      <c r="H19" s="129">
        <f t="shared" si="8"/>
        <v>37.648230870585209</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0"/>
      <c r="E20" s="190">
        <f>E14/E10</f>
        <v>0.10152284263959392</v>
      </c>
      <c r="F20" s="191">
        <f>F14/F10</f>
        <v>5.3851246965349828</v>
      </c>
      <c r="G20" s="191"/>
      <c r="H20" s="191">
        <f t="shared" ref="H20" si="9">H14/H10</f>
        <v>19.182904863271659</v>
      </c>
      <c r="I20" s="191"/>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53">
        <f t="shared" ref="D21:H21" si="10">D10-D14</f>
        <v>-9.9</v>
      </c>
      <c r="E21" s="193">
        <f t="shared" si="10"/>
        <v>5.31</v>
      </c>
      <c r="F21" s="153">
        <f t="shared" si="10"/>
        <v>-397.38</v>
      </c>
      <c r="G21" s="193">
        <f t="shared" si="10"/>
        <v>0</v>
      </c>
      <c r="H21" s="153">
        <f t="shared" si="10"/>
        <v>-1110.43</v>
      </c>
      <c r="I21" s="193">
        <v>0</v>
      </c>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70" t="s">
        <v>48</v>
      </c>
      <c r="B22" s="271"/>
      <c r="C22" s="272">
        <v>3</v>
      </c>
      <c r="D22" s="161" t="s">
        <v>98</v>
      </c>
      <c r="E22" s="182" t="s">
        <v>98</v>
      </c>
      <c r="F22" s="161" t="s">
        <v>98</v>
      </c>
      <c r="G22" s="210"/>
      <c r="H22" s="161" t="s">
        <v>98</v>
      </c>
      <c r="I22" s="210"/>
      <c r="J22" s="61"/>
      <c r="K22" s="61"/>
      <c r="L22" s="61"/>
      <c r="M22" s="1"/>
      <c r="O22" s="1"/>
      <c r="Q22" s="150"/>
      <c r="R22" s="150"/>
      <c r="AC22" s="1"/>
      <c r="AD22" s="1"/>
      <c r="AE22" s="1"/>
      <c r="AF22" s="1"/>
      <c r="AG22" s="1"/>
      <c r="AH22" s="1"/>
      <c r="AI22" s="1"/>
      <c r="AJ22" s="1"/>
      <c r="AK22" s="1"/>
      <c r="AL22" s="1"/>
      <c r="AM22" s="1"/>
      <c r="AN22" s="1"/>
      <c r="AO22" s="1"/>
      <c r="AP22" s="1"/>
      <c r="AQ22" s="1"/>
      <c r="AR22" s="1"/>
      <c r="AS22" s="1"/>
      <c r="AT22" s="1"/>
    </row>
    <row r="23" spans="1:46" s="71" customFormat="1" ht="42.75" thickBot="1" x14ac:dyDescent="0.45">
      <c r="A23" s="159" t="s">
        <v>74</v>
      </c>
      <c r="B23" s="160"/>
      <c r="C23" s="273"/>
      <c r="D23" s="162" t="s">
        <v>134</v>
      </c>
      <c r="E23" s="183" t="s">
        <v>106</v>
      </c>
      <c r="F23" s="162" t="s">
        <v>135</v>
      </c>
      <c r="G23" s="211"/>
      <c r="H23" s="162" t="s">
        <v>138</v>
      </c>
      <c r="I23" s="211"/>
      <c r="J23" s="157"/>
      <c r="K23" s="77"/>
      <c r="L23" s="77"/>
      <c r="M23" s="155"/>
      <c r="N23" s="155"/>
      <c r="O23" s="155"/>
      <c r="P23" s="156"/>
      <c r="Q23" s="151"/>
      <c r="R23" s="151"/>
    </row>
    <row r="24" spans="1:46" s="71" customFormat="1" ht="42.75" thickBot="1" x14ac:dyDescent="0.45">
      <c r="A24" s="275" t="s">
        <v>76</v>
      </c>
      <c r="B24" s="276"/>
      <c r="C24" s="273"/>
      <c r="D24" s="75"/>
      <c r="E24" s="183"/>
      <c r="F24" s="162" t="s">
        <v>136</v>
      </c>
      <c r="G24" s="211"/>
      <c r="H24" s="162" t="s">
        <v>139</v>
      </c>
      <c r="I24" s="211"/>
      <c r="J24" s="152"/>
      <c r="K24" s="152"/>
      <c r="L24" s="152"/>
      <c r="M24" s="155"/>
      <c r="N24" s="155"/>
      <c r="O24" s="155"/>
      <c r="P24" s="156"/>
      <c r="Q24" s="151"/>
      <c r="R24" s="151"/>
    </row>
    <row r="25" spans="1:46" s="71" customFormat="1" ht="42.75" thickBot="1" x14ac:dyDescent="0.45">
      <c r="A25" s="277" t="s">
        <v>75</v>
      </c>
      <c r="B25" s="278"/>
      <c r="C25" s="274"/>
      <c r="D25" s="163"/>
      <c r="E25" s="184"/>
      <c r="F25" s="225" t="s">
        <v>137</v>
      </c>
      <c r="G25" s="212"/>
      <c r="H25" s="163"/>
      <c r="I25" s="212"/>
      <c r="J25" s="152"/>
      <c r="K25" s="152"/>
      <c r="L25" s="152"/>
      <c r="M25" s="70"/>
      <c r="N25" s="70"/>
      <c r="O25" s="70"/>
      <c r="Q25" s="151"/>
      <c r="R25" s="151"/>
    </row>
    <row r="26" spans="1:46" ht="71.25" customHeight="1" thickBot="1" x14ac:dyDescent="0.3">
      <c r="A26" s="256" t="s">
        <v>36</v>
      </c>
      <c r="B26" s="257"/>
      <c r="C26" s="102"/>
      <c r="D26" s="158"/>
      <c r="E26" s="158"/>
      <c r="F26" s="158"/>
      <c r="G26" s="158"/>
      <c r="H26" s="158"/>
      <c r="I26" s="158"/>
      <c r="J26" s="103"/>
      <c r="K26" s="103"/>
      <c r="L26" s="104"/>
      <c r="M26" s="40" t="s">
        <v>66</v>
      </c>
      <c r="N26" s="40" t="s">
        <v>37</v>
      </c>
      <c r="O26" s="40" t="s">
        <v>67</v>
      </c>
      <c r="P26" s="81" t="s">
        <v>68</v>
      </c>
      <c r="Q26" s="150"/>
      <c r="R26" s="150"/>
      <c r="AC26" s="1"/>
      <c r="AD26" s="1"/>
      <c r="AE26" s="1"/>
      <c r="AF26" s="1"/>
      <c r="AG26" s="1"/>
      <c r="AH26" s="1"/>
      <c r="AI26" s="1"/>
      <c r="AJ26" s="1"/>
      <c r="AK26" s="1"/>
      <c r="AL26" s="1"/>
      <c r="AM26" s="1"/>
      <c r="AN26" s="1"/>
      <c r="AO26" s="1"/>
      <c r="AP26" s="1"/>
      <c r="AQ26" s="1"/>
      <c r="AR26" s="1"/>
      <c r="AS26" s="1"/>
      <c r="AT26" s="1"/>
    </row>
    <row r="27" spans="1:46" ht="63" customHeight="1" x14ac:dyDescent="0.25">
      <c r="A27" s="79"/>
      <c r="B27" s="80"/>
      <c r="C27" s="101" t="s">
        <v>72</v>
      </c>
      <c r="D27" s="67" t="s">
        <v>28</v>
      </c>
      <c r="E27" s="1"/>
      <c r="F27" s="1"/>
      <c r="G27" s="1"/>
      <c r="H27" s="1"/>
      <c r="I27" s="1"/>
      <c r="J27" s="1"/>
      <c r="K27" s="1"/>
      <c r="L27" s="1"/>
      <c r="M27" s="10"/>
      <c r="N27" s="9"/>
      <c r="O27" s="11"/>
      <c r="P27" s="10"/>
      <c r="Q27" s="255"/>
      <c r="R27" s="255"/>
      <c r="AC27" s="1"/>
      <c r="AD27" s="1"/>
      <c r="AE27" s="1"/>
      <c r="AF27" s="1"/>
      <c r="AG27" s="1"/>
      <c r="AH27" s="1"/>
      <c r="AI27" s="1"/>
      <c r="AJ27" s="1"/>
      <c r="AK27" s="1"/>
      <c r="AL27" s="1"/>
      <c r="AM27" s="1"/>
      <c r="AN27" s="1"/>
      <c r="AO27" s="1"/>
      <c r="AP27" s="1"/>
      <c r="AQ27" s="1"/>
      <c r="AR27" s="1"/>
      <c r="AS27" s="1"/>
      <c r="AT27" s="1"/>
    </row>
    <row r="28" spans="1:46" ht="31.5" customHeight="1" x14ac:dyDescent="0.25">
      <c r="A28" s="258" t="s">
        <v>13</v>
      </c>
      <c r="B28" s="259"/>
      <c r="C28" s="54" t="s">
        <v>71</v>
      </c>
      <c r="D28" s="173" t="s">
        <v>140</v>
      </c>
      <c r="E28" s="198" t="s">
        <v>140</v>
      </c>
      <c r="F28" s="172" t="s">
        <v>140</v>
      </c>
      <c r="G28" s="214" t="s">
        <v>141</v>
      </c>
      <c r="H28" s="172" t="s">
        <v>140</v>
      </c>
      <c r="I28" s="213" t="s">
        <v>141</v>
      </c>
      <c r="J28" s="39"/>
      <c r="K28" s="75"/>
      <c r="L28" s="39"/>
      <c r="M28" s="3" t="s">
        <v>147</v>
      </c>
      <c r="N28" s="3" t="s">
        <v>188</v>
      </c>
      <c r="O28" s="265" t="s">
        <v>200</v>
      </c>
      <c r="P28" s="233" t="s">
        <v>148</v>
      </c>
      <c r="Q28" s="150"/>
      <c r="R28" s="150"/>
      <c r="AC28" s="1"/>
      <c r="AD28" s="1"/>
      <c r="AE28" s="1"/>
      <c r="AF28" s="1"/>
      <c r="AG28" s="1"/>
      <c r="AH28" s="1"/>
      <c r="AI28" s="1"/>
      <c r="AJ28" s="1"/>
      <c r="AK28" s="1"/>
      <c r="AL28" s="1"/>
      <c r="AM28" s="1"/>
      <c r="AN28" s="1"/>
      <c r="AO28" s="1"/>
      <c r="AP28" s="1"/>
      <c r="AQ28" s="1"/>
      <c r="AR28" s="1"/>
      <c r="AS28" s="1"/>
      <c r="AT28" s="1"/>
    </row>
    <row r="29" spans="1:46" ht="45" x14ac:dyDescent="0.25">
      <c r="A29" s="260"/>
      <c r="B29" s="259"/>
      <c r="C29" s="55" t="s">
        <v>69</v>
      </c>
      <c r="D29" s="216" t="s">
        <v>165</v>
      </c>
      <c r="E29" s="187" t="s">
        <v>165</v>
      </c>
      <c r="F29" s="172" t="s">
        <v>165</v>
      </c>
      <c r="G29" s="214" t="s">
        <v>141</v>
      </c>
      <c r="H29" s="172" t="s">
        <v>165</v>
      </c>
      <c r="I29" s="214" t="s">
        <v>141</v>
      </c>
      <c r="J29" s="33"/>
      <c r="K29" s="75"/>
      <c r="L29" s="33"/>
      <c r="M29" s="3" t="s">
        <v>141</v>
      </c>
      <c r="N29" s="171" t="s">
        <v>201</v>
      </c>
      <c r="O29" s="266"/>
      <c r="P29" s="233" t="s">
        <v>148</v>
      </c>
      <c r="Q29" s="255"/>
      <c r="R29" s="255"/>
      <c r="AC29" s="1"/>
      <c r="AD29" s="1"/>
      <c r="AE29" s="1"/>
      <c r="AF29" s="1"/>
      <c r="AG29" s="1"/>
      <c r="AH29" s="1"/>
      <c r="AI29" s="1"/>
      <c r="AJ29" s="1"/>
      <c r="AK29" s="1"/>
      <c r="AL29" s="1"/>
      <c r="AM29" s="1"/>
      <c r="AN29" s="1"/>
      <c r="AO29" s="1"/>
      <c r="AP29" s="1"/>
      <c r="AQ29" s="1"/>
      <c r="AR29" s="1"/>
      <c r="AS29" s="1"/>
      <c r="AT29" s="1"/>
    </row>
    <row r="30" spans="1:46" ht="45" x14ac:dyDescent="0.25">
      <c r="A30" s="260"/>
      <c r="B30" s="259"/>
      <c r="C30" s="54" t="s">
        <v>70</v>
      </c>
      <c r="D30" s="216" t="s">
        <v>167</v>
      </c>
      <c r="E30" s="187" t="s">
        <v>167</v>
      </c>
      <c r="F30" s="172" t="s">
        <v>167</v>
      </c>
      <c r="G30" s="214" t="s">
        <v>141</v>
      </c>
      <c r="H30" s="172" t="s">
        <v>167</v>
      </c>
      <c r="I30" s="214" t="s">
        <v>141</v>
      </c>
      <c r="J30" s="34"/>
      <c r="K30" s="76"/>
      <c r="L30" s="34"/>
      <c r="M30" s="3" t="s">
        <v>147</v>
      </c>
      <c r="N30" s="171" t="s">
        <v>189</v>
      </c>
      <c r="O30" s="232" t="s">
        <v>190</v>
      </c>
      <c r="P30" s="233" t="s">
        <v>21</v>
      </c>
      <c r="Q30" s="150"/>
      <c r="R30" s="150"/>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0"/>
      <c r="H31" s="4"/>
      <c r="I31" s="7"/>
      <c r="J31" s="4"/>
      <c r="K31" s="7"/>
      <c r="L31" s="4"/>
      <c r="M31" s="5"/>
      <c r="N31" s="5"/>
      <c r="O31" s="6"/>
      <c r="P31" s="203"/>
      <c r="Q31" s="150"/>
      <c r="R31" s="150"/>
      <c r="AC31" s="1"/>
      <c r="AD31" s="1"/>
      <c r="AE31" s="1"/>
      <c r="AF31" s="1"/>
      <c r="AG31" s="1"/>
      <c r="AH31" s="1"/>
      <c r="AI31" s="1"/>
      <c r="AJ31" s="1"/>
      <c r="AK31" s="1"/>
      <c r="AL31" s="1"/>
      <c r="AM31" s="1"/>
      <c r="AN31" s="1"/>
      <c r="AO31" s="1"/>
      <c r="AP31" s="1"/>
      <c r="AQ31" s="1"/>
      <c r="AR31" s="1"/>
      <c r="AS31" s="1"/>
      <c r="AT31" s="1"/>
    </row>
    <row r="32" spans="1:46" ht="34.5" x14ac:dyDescent="0.25">
      <c r="A32" s="1"/>
      <c r="B32" s="1"/>
      <c r="C32" s="74" t="s">
        <v>73</v>
      </c>
      <c r="D32" s="67" t="s">
        <v>28</v>
      </c>
      <c r="E32" s="1"/>
      <c r="F32" s="9"/>
      <c r="G32" s="111"/>
      <c r="H32" s="1"/>
      <c r="I32" s="9"/>
      <c r="J32" s="1"/>
      <c r="L32" s="1"/>
      <c r="M32" s="10"/>
      <c r="N32" s="10"/>
      <c r="O32" s="11"/>
      <c r="P32" s="203"/>
      <c r="Q32" s="255"/>
      <c r="R32" s="255"/>
      <c r="AC32" s="1"/>
      <c r="AD32" s="1"/>
      <c r="AE32" s="1"/>
      <c r="AF32" s="1"/>
      <c r="AG32" s="1"/>
      <c r="AH32" s="1"/>
      <c r="AI32" s="1"/>
      <c r="AJ32" s="1"/>
      <c r="AK32" s="1"/>
      <c r="AL32" s="1"/>
      <c r="AM32" s="1"/>
      <c r="AN32" s="1"/>
      <c r="AO32" s="1"/>
      <c r="AP32" s="1"/>
      <c r="AQ32" s="1"/>
      <c r="AR32" s="1"/>
      <c r="AS32" s="1"/>
      <c r="AT32" s="1"/>
    </row>
    <row r="33" spans="1:46" ht="60" customHeight="1" x14ac:dyDescent="0.25">
      <c r="A33" s="251" t="s">
        <v>7</v>
      </c>
      <c r="B33" s="252"/>
      <c r="C33" s="178" t="s">
        <v>80</v>
      </c>
      <c r="D33" s="217" t="s">
        <v>140</v>
      </c>
      <c r="E33" s="186" t="s">
        <v>140</v>
      </c>
      <c r="F33" s="172" t="s">
        <v>140</v>
      </c>
      <c r="G33" s="214" t="s">
        <v>141</v>
      </c>
      <c r="H33" s="172" t="s">
        <v>140</v>
      </c>
      <c r="I33" s="214" t="s">
        <v>141</v>
      </c>
      <c r="J33" s="25"/>
      <c r="K33" s="75"/>
      <c r="L33" s="25"/>
      <c r="M33" s="141" t="s">
        <v>147</v>
      </c>
      <c r="N33" s="171" t="s">
        <v>232</v>
      </c>
      <c r="O33" s="265" t="s">
        <v>203</v>
      </c>
      <c r="P33" s="233" t="s">
        <v>148</v>
      </c>
      <c r="Q33" s="150"/>
      <c r="R33" s="150"/>
      <c r="AC33" s="1"/>
      <c r="AD33" s="1"/>
      <c r="AE33" s="1"/>
      <c r="AF33" s="1"/>
      <c r="AG33" s="1"/>
      <c r="AH33" s="1"/>
      <c r="AI33" s="1"/>
      <c r="AJ33" s="1"/>
      <c r="AK33" s="1"/>
      <c r="AL33" s="1"/>
      <c r="AM33" s="1"/>
      <c r="AN33" s="1"/>
      <c r="AO33" s="1"/>
      <c r="AP33" s="1"/>
      <c r="AQ33" s="1"/>
      <c r="AR33" s="1"/>
      <c r="AS33" s="1"/>
      <c r="AT33" s="1"/>
    </row>
    <row r="34" spans="1:46" ht="41.1" customHeight="1" x14ac:dyDescent="0.25">
      <c r="A34" s="251"/>
      <c r="B34" s="252"/>
      <c r="C34" s="178" t="s">
        <v>81</v>
      </c>
      <c r="D34" s="217" t="s">
        <v>140</v>
      </c>
      <c r="E34" s="186" t="s">
        <v>140</v>
      </c>
      <c r="F34" s="172" t="s">
        <v>140</v>
      </c>
      <c r="G34" s="214" t="s">
        <v>141</v>
      </c>
      <c r="H34" s="172" t="s">
        <v>140</v>
      </c>
      <c r="I34" s="214" t="s">
        <v>141</v>
      </c>
      <c r="J34" s="35"/>
      <c r="K34" s="75"/>
      <c r="L34" s="35"/>
      <c r="M34" s="141" t="s">
        <v>147</v>
      </c>
      <c r="N34" s="279" t="s">
        <v>233</v>
      </c>
      <c r="O34" s="288"/>
      <c r="P34" s="233" t="s">
        <v>148</v>
      </c>
      <c r="Q34" s="150"/>
      <c r="R34" s="150"/>
      <c r="AC34" s="1"/>
      <c r="AD34" s="1"/>
      <c r="AE34" s="1"/>
      <c r="AF34" s="1"/>
      <c r="AG34" s="1"/>
      <c r="AH34" s="1"/>
      <c r="AI34" s="1"/>
      <c r="AJ34" s="1"/>
      <c r="AK34" s="1"/>
      <c r="AL34" s="1"/>
      <c r="AM34" s="1"/>
      <c r="AN34" s="1"/>
      <c r="AO34" s="1"/>
      <c r="AP34" s="1"/>
      <c r="AQ34" s="1"/>
      <c r="AR34" s="1"/>
      <c r="AS34" s="1"/>
      <c r="AT34" s="1"/>
    </row>
    <row r="35" spans="1:46" ht="21" customHeight="1" x14ac:dyDescent="0.25">
      <c r="A35" s="251"/>
      <c r="B35" s="252"/>
      <c r="C35" s="179" t="s">
        <v>79</v>
      </c>
      <c r="D35" s="216" t="s">
        <v>167</v>
      </c>
      <c r="E35" s="187" t="s">
        <v>167</v>
      </c>
      <c r="F35" s="172" t="s">
        <v>167</v>
      </c>
      <c r="G35" s="214" t="s">
        <v>141</v>
      </c>
      <c r="H35" s="172" t="s">
        <v>167</v>
      </c>
      <c r="I35" s="214" t="s">
        <v>141</v>
      </c>
      <c r="J35" s="26"/>
      <c r="K35" s="76"/>
      <c r="L35" s="26"/>
      <c r="M35" s="141" t="s">
        <v>147</v>
      </c>
      <c r="N35" s="280"/>
      <c r="O35" s="288"/>
      <c r="P35" s="233" t="s">
        <v>148</v>
      </c>
      <c r="Q35" s="150"/>
      <c r="R35" s="150"/>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251"/>
      <c r="B36" s="252"/>
      <c r="C36" s="181" t="s">
        <v>78</v>
      </c>
      <c r="D36" s="217" t="s">
        <v>140</v>
      </c>
      <c r="E36" s="186" t="s">
        <v>140</v>
      </c>
      <c r="F36" s="172" t="s">
        <v>140</v>
      </c>
      <c r="G36" s="214" t="s">
        <v>141</v>
      </c>
      <c r="H36" s="172" t="s">
        <v>140</v>
      </c>
      <c r="I36" s="214" t="s">
        <v>141</v>
      </c>
      <c r="J36" s="26"/>
      <c r="K36" s="75"/>
      <c r="L36" s="26"/>
      <c r="M36" s="141" t="s">
        <v>147</v>
      </c>
      <c r="N36" s="281"/>
      <c r="O36" s="266"/>
      <c r="P36" s="233" t="s">
        <v>148</v>
      </c>
      <c r="Q36" s="150"/>
      <c r="R36" s="150"/>
      <c r="AC36" s="1"/>
      <c r="AD36" s="1"/>
      <c r="AE36" s="1"/>
      <c r="AF36" s="1"/>
      <c r="AG36" s="1"/>
      <c r="AH36" s="1"/>
      <c r="AI36" s="1"/>
      <c r="AJ36" s="1"/>
      <c r="AK36" s="1"/>
      <c r="AL36" s="1"/>
      <c r="AM36" s="1"/>
      <c r="AN36" s="1"/>
      <c r="AO36" s="1"/>
      <c r="AP36" s="1"/>
      <c r="AQ36" s="1"/>
      <c r="AR36" s="1"/>
      <c r="AS36" s="1"/>
      <c r="AT36" s="1"/>
    </row>
    <row r="37" spans="1:46" ht="39" customHeight="1" x14ac:dyDescent="0.25">
      <c r="A37" s="251"/>
      <c r="B37" s="252"/>
      <c r="C37" s="180" t="s">
        <v>77</v>
      </c>
      <c r="D37" s="216" t="s">
        <v>167</v>
      </c>
      <c r="E37" s="187" t="s">
        <v>167</v>
      </c>
      <c r="F37" s="172" t="s">
        <v>167</v>
      </c>
      <c r="G37" s="214" t="s">
        <v>141</v>
      </c>
      <c r="H37" s="172" t="s">
        <v>167</v>
      </c>
      <c r="I37" s="214" t="s">
        <v>141</v>
      </c>
      <c r="J37" s="27"/>
      <c r="K37" s="75"/>
      <c r="L37" s="27"/>
      <c r="M37" s="3" t="s">
        <v>149</v>
      </c>
      <c r="N37" s="171" t="s">
        <v>202</v>
      </c>
      <c r="O37" s="170" t="s">
        <v>241</v>
      </c>
      <c r="P37" s="233" t="s">
        <v>148</v>
      </c>
      <c r="Q37" s="150"/>
      <c r="R37" s="150"/>
      <c r="AC37" s="1"/>
      <c r="AD37" s="1"/>
      <c r="AE37" s="1"/>
      <c r="AF37" s="1"/>
      <c r="AG37" s="1"/>
      <c r="AH37" s="1"/>
      <c r="AI37" s="1"/>
      <c r="AJ37" s="1"/>
      <c r="AK37" s="1"/>
      <c r="AL37" s="1"/>
      <c r="AM37" s="1"/>
      <c r="AN37" s="1"/>
      <c r="AO37" s="1"/>
      <c r="AP37" s="1"/>
      <c r="AQ37" s="1"/>
      <c r="AR37" s="1"/>
      <c r="AS37" s="1"/>
      <c r="AT37" s="1"/>
    </row>
    <row r="38" spans="1:46" ht="33.75" x14ac:dyDescent="0.25">
      <c r="A38" s="202"/>
      <c r="B38" s="164"/>
      <c r="C38" s="78"/>
      <c r="D38" s="166"/>
      <c r="E38" s="166"/>
      <c r="F38" s="166"/>
      <c r="G38" s="167"/>
      <c r="H38" s="166"/>
      <c r="I38" s="167"/>
      <c r="J38" s="165"/>
      <c r="K38" s="154"/>
      <c r="L38" s="165"/>
      <c r="M38" s="168"/>
      <c r="N38" s="168"/>
      <c r="O38" s="169"/>
      <c r="P38" s="204"/>
      <c r="Q38" s="150"/>
      <c r="R38" s="150"/>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7" t="s">
        <v>41</v>
      </c>
      <c r="E39" s="8"/>
      <c r="F39" s="16"/>
      <c r="G39" s="11"/>
      <c r="H39" s="8"/>
      <c r="I39" s="6"/>
      <c r="J39" s="8"/>
      <c r="L39" s="8"/>
      <c r="M39" s="5"/>
      <c r="N39" s="5"/>
      <c r="O39" s="5"/>
      <c r="P39" s="203"/>
      <c r="Q39" s="150"/>
      <c r="R39" s="150"/>
      <c r="AC39" s="1"/>
      <c r="AD39" s="1"/>
      <c r="AE39" s="1"/>
      <c r="AF39" s="1"/>
      <c r="AG39" s="1"/>
      <c r="AH39" s="1"/>
      <c r="AI39" s="1"/>
      <c r="AJ39" s="1"/>
      <c r="AK39" s="1"/>
      <c r="AL39" s="1"/>
      <c r="AM39" s="1"/>
      <c r="AN39" s="1"/>
      <c r="AO39" s="1"/>
      <c r="AP39" s="1"/>
      <c r="AQ39" s="1"/>
      <c r="AR39" s="1"/>
      <c r="AS39" s="1"/>
      <c r="AT39" s="1"/>
    </row>
    <row r="40" spans="1:46" ht="30" x14ac:dyDescent="0.25">
      <c r="A40" s="251" t="s">
        <v>3</v>
      </c>
      <c r="B40" s="252"/>
      <c r="C40" s="58" t="s">
        <v>4</v>
      </c>
      <c r="D40" s="217" t="s">
        <v>165</v>
      </c>
      <c r="E40" s="186" t="s">
        <v>165</v>
      </c>
      <c r="F40" s="172" t="s">
        <v>165</v>
      </c>
      <c r="G40" s="218" t="s">
        <v>141</v>
      </c>
      <c r="H40" s="172" t="s">
        <v>165</v>
      </c>
      <c r="I40" s="213" t="s">
        <v>141</v>
      </c>
      <c r="J40" s="144"/>
      <c r="K40" s="145"/>
      <c r="L40" s="144"/>
      <c r="M40" s="238" t="s">
        <v>141</v>
      </c>
      <c r="N40" s="171" t="s">
        <v>141</v>
      </c>
      <c r="O40" s="232" t="s">
        <v>204</v>
      </c>
      <c r="P40" s="233" t="s">
        <v>163</v>
      </c>
      <c r="Q40"/>
      <c r="R40" s="150"/>
      <c r="AC40" s="1"/>
      <c r="AD40" s="1"/>
      <c r="AE40" s="1"/>
      <c r="AF40" s="1"/>
      <c r="AG40" s="1"/>
      <c r="AH40" s="1"/>
      <c r="AI40" s="1"/>
      <c r="AJ40" s="1"/>
      <c r="AK40" s="1"/>
      <c r="AL40" s="1"/>
      <c r="AM40" s="1"/>
      <c r="AN40" s="1"/>
      <c r="AO40" s="1"/>
      <c r="AP40" s="1"/>
      <c r="AQ40" s="1"/>
      <c r="AR40" s="1"/>
      <c r="AS40" s="1"/>
      <c r="AT40" s="1"/>
    </row>
    <row r="41" spans="1:46" ht="21" x14ac:dyDescent="0.25">
      <c r="A41" s="251"/>
      <c r="B41" s="252"/>
      <c r="C41" s="78" t="s">
        <v>10</v>
      </c>
      <c r="D41" s="217" t="s">
        <v>152</v>
      </c>
      <c r="E41" s="186" t="s">
        <v>152</v>
      </c>
      <c r="F41" s="217" t="s">
        <v>152</v>
      </c>
      <c r="G41" s="218" t="s">
        <v>141</v>
      </c>
      <c r="H41" s="217" t="s">
        <v>152</v>
      </c>
      <c r="I41" s="218" t="s">
        <v>141</v>
      </c>
      <c r="J41" s="144"/>
      <c r="K41" s="145"/>
      <c r="L41" s="144"/>
      <c r="M41" s="3" t="s">
        <v>141</v>
      </c>
      <c r="N41" s="171" t="s">
        <v>141</v>
      </c>
      <c r="O41" s="195" t="s">
        <v>158</v>
      </c>
      <c r="P41" s="233" t="s">
        <v>163</v>
      </c>
      <c r="Q41"/>
      <c r="R41" s="150"/>
      <c r="AC41" s="1"/>
      <c r="AD41" s="1"/>
      <c r="AE41" s="1"/>
      <c r="AF41" s="1"/>
      <c r="AG41" s="1"/>
      <c r="AH41" s="1"/>
      <c r="AI41" s="1"/>
      <c r="AJ41" s="1"/>
      <c r="AK41" s="1"/>
      <c r="AL41" s="1"/>
      <c r="AM41" s="1"/>
      <c r="AN41" s="1"/>
      <c r="AO41" s="1"/>
      <c r="AP41" s="1"/>
      <c r="AQ41" s="1"/>
      <c r="AR41" s="1"/>
      <c r="AS41" s="1"/>
      <c r="AT41" s="1"/>
    </row>
    <row r="42" spans="1:46" ht="21" customHeight="1" x14ac:dyDescent="0.25">
      <c r="A42" s="251"/>
      <c r="B42" s="252"/>
      <c r="C42" s="58" t="str">
        <f>C57</f>
        <v>Others Quota</v>
      </c>
      <c r="D42" s="217" t="s">
        <v>165</v>
      </c>
      <c r="E42" s="186" t="s">
        <v>165</v>
      </c>
      <c r="F42" s="173" t="s">
        <v>165</v>
      </c>
      <c r="G42" s="218" t="s">
        <v>141</v>
      </c>
      <c r="H42" s="173" t="s">
        <v>165</v>
      </c>
      <c r="I42" s="218" t="s">
        <v>141</v>
      </c>
      <c r="J42" s="144"/>
      <c r="K42" s="146"/>
      <c r="L42" s="144"/>
      <c r="M42" s="3" t="s">
        <v>141</v>
      </c>
      <c r="N42" s="171" t="s">
        <v>141</v>
      </c>
      <c r="O42" s="195" t="s">
        <v>237</v>
      </c>
      <c r="P42" s="233" t="s">
        <v>163</v>
      </c>
      <c r="Q42" s="150"/>
      <c r="R42" s="150"/>
      <c r="AC42" s="1"/>
      <c r="AD42" s="1"/>
      <c r="AE42" s="1"/>
      <c r="AF42" s="1"/>
      <c r="AG42" s="1"/>
      <c r="AH42" s="1"/>
      <c r="AI42" s="1"/>
      <c r="AJ42" s="1"/>
      <c r="AK42" s="1"/>
      <c r="AL42" s="1"/>
      <c r="AM42" s="1"/>
      <c r="AN42" s="1"/>
      <c r="AO42" s="1"/>
      <c r="AP42" s="1"/>
      <c r="AQ42" s="1"/>
      <c r="AR42" s="1"/>
      <c r="AS42" s="1"/>
      <c r="AT42" s="1"/>
    </row>
    <row r="43" spans="1:46" ht="30" x14ac:dyDescent="0.25">
      <c r="A43" s="251"/>
      <c r="B43" s="252"/>
      <c r="C43" s="234" t="s">
        <v>87</v>
      </c>
      <c r="D43" s="217" t="s">
        <v>165</v>
      </c>
      <c r="E43" s="186" t="s">
        <v>165</v>
      </c>
      <c r="F43" s="172" t="s">
        <v>165</v>
      </c>
      <c r="G43" s="218" t="s">
        <v>141</v>
      </c>
      <c r="H43" s="172" t="s">
        <v>165</v>
      </c>
      <c r="I43" s="218" t="s">
        <v>141</v>
      </c>
      <c r="J43" s="144"/>
      <c r="K43" s="146"/>
      <c r="L43" s="144"/>
      <c r="M43" s="3" t="s">
        <v>141</v>
      </c>
      <c r="N43" s="141" t="s">
        <v>234</v>
      </c>
      <c r="O43" s="194" t="s">
        <v>206</v>
      </c>
      <c r="P43" s="199" t="s">
        <v>163</v>
      </c>
      <c r="Q43" s="150"/>
      <c r="R43" s="150"/>
      <c r="AC43" s="1"/>
      <c r="AD43" s="1"/>
      <c r="AE43" s="1"/>
      <c r="AF43" s="1"/>
      <c r="AG43" s="1"/>
      <c r="AH43" s="1"/>
      <c r="AI43" s="1"/>
      <c r="AJ43" s="1"/>
      <c r="AK43" s="1"/>
      <c r="AL43" s="1"/>
      <c r="AM43" s="1"/>
      <c r="AN43" s="1"/>
      <c r="AO43" s="1"/>
      <c r="AP43" s="1"/>
      <c r="AQ43" s="1"/>
      <c r="AR43" s="1"/>
      <c r="AS43" s="1"/>
      <c r="AT43" s="1"/>
    </row>
    <row r="44" spans="1:46" ht="60" x14ac:dyDescent="0.25">
      <c r="A44" s="251"/>
      <c r="B44" s="252"/>
      <c r="C44" s="59" t="str">
        <f t="shared" ref="C44:C45" si="11">C58</f>
        <v>Remove TAC</v>
      </c>
      <c r="D44" s="217" t="s">
        <v>140</v>
      </c>
      <c r="E44" s="186" t="s">
        <v>140</v>
      </c>
      <c r="F44" s="172" t="s">
        <v>140</v>
      </c>
      <c r="G44" s="218" t="s">
        <v>141</v>
      </c>
      <c r="H44" s="172" t="s">
        <v>140</v>
      </c>
      <c r="I44" s="218" t="s">
        <v>141</v>
      </c>
      <c r="J44" s="144"/>
      <c r="K44" s="145"/>
      <c r="L44" s="144"/>
      <c r="M44" s="3" t="s">
        <v>141</v>
      </c>
      <c r="N44" s="171" t="s">
        <v>160</v>
      </c>
      <c r="O44" s="194" t="s">
        <v>161</v>
      </c>
      <c r="P44" s="227" t="s">
        <v>159</v>
      </c>
      <c r="Q44" s="150"/>
      <c r="R44" s="150"/>
      <c r="AC44" s="1"/>
      <c r="AD44" s="1"/>
      <c r="AE44" s="1"/>
      <c r="AF44" s="1"/>
      <c r="AG44" s="1"/>
      <c r="AH44" s="1"/>
      <c r="AI44" s="1"/>
      <c r="AJ44" s="1"/>
      <c r="AK44" s="1"/>
      <c r="AL44" s="1"/>
      <c r="AM44" s="1"/>
      <c r="AN44" s="1"/>
      <c r="AO44" s="1"/>
      <c r="AP44" s="1"/>
      <c r="AQ44" s="1"/>
      <c r="AR44" s="1"/>
      <c r="AS44" s="1"/>
      <c r="AT44" s="1"/>
    </row>
    <row r="45" spans="1:46" ht="21" customHeight="1" x14ac:dyDescent="0.25">
      <c r="A45" s="251"/>
      <c r="B45" s="252"/>
      <c r="C45" s="58" t="str">
        <f t="shared" si="11"/>
        <v xml:space="preserve">Merge TAC regions </v>
      </c>
      <c r="D45" s="172" t="s">
        <v>165</v>
      </c>
      <c r="E45" s="185" t="s">
        <v>165</v>
      </c>
      <c r="F45" s="172" t="s">
        <v>165</v>
      </c>
      <c r="G45" s="218" t="s">
        <v>141</v>
      </c>
      <c r="H45" s="172" t="s">
        <v>165</v>
      </c>
      <c r="I45" s="218" t="s">
        <v>141</v>
      </c>
      <c r="J45" s="144"/>
      <c r="K45" s="145"/>
      <c r="L45" s="144"/>
      <c r="M45" s="3" t="s">
        <v>141</v>
      </c>
      <c r="N45" s="3" t="s">
        <v>141</v>
      </c>
      <c r="O45" s="195" t="s">
        <v>205</v>
      </c>
      <c r="P45" s="233" t="s">
        <v>163</v>
      </c>
      <c r="Q45" s="150"/>
      <c r="R45" s="150"/>
      <c r="AC45" s="1"/>
      <c r="AD45" s="1"/>
      <c r="AE45" s="1"/>
      <c r="AF45" s="1"/>
      <c r="AG45" s="1"/>
      <c r="AH45" s="1"/>
      <c r="AI45" s="1"/>
      <c r="AJ45" s="1"/>
      <c r="AK45" s="1"/>
      <c r="AL45" s="1"/>
      <c r="AM45" s="1"/>
      <c r="AN45" s="1"/>
      <c r="AO45" s="1"/>
      <c r="AP45" s="1"/>
      <c r="AQ45" s="1"/>
      <c r="AR45" s="1"/>
      <c r="AS45" s="1"/>
      <c r="AT45" s="1"/>
    </row>
    <row r="46" spans="1:46" ht="21" customHeight="1" x14ac:dyDescent="0.25">
      <c r="A46" s="1"/>
      <c r="B46" s="1"/>
      <c r="C46" s="1"/>
      <c r="D46" s="1"/>
      <c r="E46" s="1"/>
      <c r="F46" s="6"/>
      <c r="G46" s="116"/>
      <c r="H46" s="1"/>
      <c r="I46" s="6"/>
      <c r="J46" s="1"/>
      <c r="K46" s="6"/>
      <c r="L46" s="1"/>
      <c r="M46" s="5"/>
      <c r="N46" s="5"/>
      <c r="O46" s="5"/>
      <c r="P46" s="205"/>
      <c r="Q46" s="150"/>
      <c r="R46" s="150"/>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4" t="s">
        <v>38</v>
      </c>
      <c r="D47" s="68" t="s">
        <v>40</v>
      </c>
      <c r="E47" s="36"/>
      <c r="F47" s="7"/>
      <c r="G47" s="115"/>
      <c r="H47" s="36"/>
      <c r="I47" s="7"/>
      <c r="J47" s="36"/>
      <c r="L47" s="36"/>
      <c r="M47" s="5"/>
      <c r="N47" s="5"/>
      <c r="O47" s="5"/>
      <c r="P47" s="205"/>
      <c r="Q47" s="150"/>
      <c r="R47" s="150"/>
      <c r="AC47" s="1"/>
      <c r="AD47" s="1"/>
      <c r="AE47" s="1"/>
      <c r="AF47" s="1"/>
      <c r="AG47" s="1"/>
      <c r="AH47" s="1"/>
      <c r="AI47" s="1"/>
      <c r="AJ47" s="1"/>
      <c r="AK47" s="1"/>
      <c r="AL47" s="1"/>
      <c r="AM47" s="1"/>
      <c r="AN47" s="1"/>
      <c r="AO47" s="1"/>
      <c r="AP47" s="1"/>
      <c r="AQ47" s="1"/>
      <c r="AR47" s="1"/>
      <c r="AS47" s="1"/>
      <c r="AT47" s="1"/>
    </row>
    <row r="48" spans="1:46" ht="30" x14ac:dyDescent="0.25">
      <c r="A48" s="251" t="s">
        <v>2</v>
      </c>
      <c r="B48" s="252"/>
      <c r="C48" s="56" t="s">
        <v>14</v>
      </c>
      <c r="D48" s="174" t="s">
        <v>165</v>
      </c>
      <c r="E48" s="189" t="s">
        <v>165</v>
      </c>
      <c r="F48" s="172" t="s">
        <v>165</v>
      </c>
      <c r="G48" s="215" t="s">
        <v>141</v>
      </c>
      <c r="H48" s="172" t="s">
        <v>165</v>
      </c>
      <c r="I48" s="213" t="s">
        <v>141</v>
      </c>
      <c r="J48" s="143"/>
      <c r="K48" s="145"/>
      <c r="L48" s="143"/>
      <c r="M48" s="3" t="s">
        <v>141</v>
      </c>
      <c r="N48" s="28" t="s">
        <v>141</v>
      </c>
      <c r="O48" s="195" t="s">
        <v>162</v>
      </c>
      <c r="P48" s="227" t="s">
        <v>163</v>
      </c>
      <c r="Q48" s="150"/>
      <c r="R48" s="150"/>
      <c r="AC48" s="1"/>
      <c r="AD48" s="1"/>
      <c r="AE48" s="1"/>
      <c r="AF48" s="1"/>
      <c r="AG48" s="1"/>
      <c r="AH48" s="1"/>
      <c r="AI48" s="1"/>
      <c r="AJ48" s="1"/>
      <c r="AK48" s="1"/>
      <c r="AL48" s="1"/>
      <c r="AM48" s="1"/>
      <c r="AN48" s="1"/>
      <c r="AO48" s="1"/>
      <c r="AP48" s="1"/>
      <c r="AQ48" s="1"/>
      <c r="AR48" s="1"/>
      <c r="AS48" s="1"/>
      <c r="AT48" s="1"/>
    </row>
    <row r="49" spans="1:46" s="1" customFormat="1" ht="30" x14ac:dyDescent="0.25">
      <c r="A49" s="251"/>
      <c r="B49" s="252"/>
      <c r="C49" s="62" t="s">
        <v>30</v>
      </c>
      <c r="D49" s="172" t="s">
        <v>166</v>
      </c>
      <c r="E49" s="230" t="s">
        <v>166</v>
      </c>
      <c r="F49" s="172" t="s">
        <v>166</v>
      </c>
      <c r="G49" s="215" t="s">
        <v>141</v>
      </c>
      <c r="H49" s="172" t="s">
        <v>166</v>
      </c>
      <c r="I49" s="215" t="s">
        <v>141</v>
      </c>
      <c r="J49" s="143"/>
      <c r="K49" s="146"/>
      <c r="L49" s="143"/>
      <c r="M49" s="3" t="s">
        <v>141</v>
      </c>
      <c r="N49" s="141" t="s">
        <v>154</v>
      </c>
      <c r="O49" s="194" t="s">
        <v>164</v>
      </c>
      <c r="P49" s="227" t="s">
        <v>24</v>
      </c>
      <c r="Q49" s="150"/>
      <c r="R49" s="150"/>
    </row>
    <row r="50" spans="1:46" s="1" customFormat="1" ht="45" x14ac:dyDescent="0.35">
      <c r="A50" s="251"/>
      <c r="B50" s="252"/>
      <c r="C50" s="176" t="s">
        <v>31</v>
      </c>
      <c r="D50" s="216" t="s">
        <v>167</v>
      </c>
      <c r="E50" s="187" t="s">
        <v>167</v>
      </c>
      <c r="F50" s="172" t="s">
        <v>167</v>
      </c>
      <c r="G50" s="214" t="s">
        <v>141</v>
      </c>
      <c r="H50" s="172" t="s">
        <v>167</v>
      </c>
      <c r="I50" s="214" t="s">
        <v>141</v>
      </c>
      <c r="J50" s="143"/>
      <c r="K50" s="177"/>
      <c r="L50" s="143"/>
      <c r="M50" s="3" t="s">
        <v>141</v>
      </c>
      <c r="N50" s="240" t="s">
        <v>156</v>
      </c>
      <c r="O50" s="244" t="s">
        <v>157</v>
      </c>
      <c r="P50" s="233" t="s">
        <v>24</v>
      </c>
      <c r="Q50" s="150"/>
      <c r="R50" s="150"/>
    </row>
    <row r="51" spans="1:46" s="1" customFormat="1" ht="21" customHeight="1" x14ac:dyDescent="0.35">
      <c r="A51" s="251"/>
      <c r="B51" s="252"/>
      <c r="C51" s="175"/>
      <c r="D51" s="185"/>
      <c r="E51" s="185"/>
      <c r="F51" s="185"/>
      <c r="G51" s="185"/>
      <c r="H51" s="185"/>
      <c r="I51" s="185"/>
      <c r="J51" s="39"/>
      <c r="K51" s="196"/>
      <c r="L51" s="39"/>
      <c r="M51" s="197"/>
      <c r="N51" s="197"/>
      <c r="O51" s="148"/>
      <c r="P51" s="147"/>
      <c r="Q51" s="150"/>
      <c r="R51" s="150"/>
    </row>
    <row r="52" spans="1:46" s="1" customFormat="1" ht="21" customHeight="1" x14ac:dyDescent="0.35">
      <c r="A52" s="251"/>
      <c r="B52" s="252"/>
      <c r="C52" s="175"/>
      <c r="D52" s="185"/>
      <c r="E52" s="185"/>
      <c r="F52" s="185"/>
      <c r="G52" s="185"/>
      <c r="H52" s="185"/>
      <c r="I52" s="185"/>
      <c r="J52" s="39"/>
      <c r="K52" s="196"/>
      <c r="L52" s="39"/>
      <c r="M52" s="197"/>
      <c r="N52" s="197"/>
      <c r="O52" s="148"/>
      <c r="P52" s="147"/>
      <c r="Q52" s="150"/>
      <c r="R52" s="150"/>
    </row>
    <row r="53" spans="1:46" ht="21.75" thickBot="1" x14ac:dyDescent="0.3">
      <c r="A53" s="1"/>
      <c r="B53" s="1"/>
      <c r="C53" s="4"/>
      <c r="D53" s="4"/>
      <c r="E53" s="4"/>
      <c r="F53" s="6"/>
      <c r="G53" s="15"/>
      <c r="H53" s="4"/>
      <c r="I53" s="6"/>
      <c r="J53" s="4"/>
      <c r="K53" s="15"/>
      <c r="L53" s="4"/>
      <c r="M53" s="5"/>
      <c r="N53" s="5"/>
      <c r="O53" s="15"/>
      <c r="Q53" s="150"/>
      <c r="R53" s="150"/>
      <c r="AC53" s="1"/>
      <c r="AD53" s="1"/>
      <c r="AE53" s="1"/>
      <c r="AF53" s="1"/>
      <c r="AG53" s="1"/>
      <c r="AH53" s="1"/>
      <c r="AI53" s="1"/>
      <c r="AJ53" s="1"/>
      <c r="AK53" s="1"/>
      <c r="AL53" s="1"/>
      <c r="AM53" s="1"/>
      <c r="AN53" s="1"/>
      <c r="AO53" s="1"/>
      <c r="AP53" s="1"/>
      <c r="AQ53" s="1"/>
      <c r="AR53" s="1"/>
      <c r="AS53" s="1"/>
      <c r="AT53" s="1"/>
    </row>
    <row r="54" spans="1:46" ht="145.5" customHeight="1" thickBot="1" x14ac:dyDescent="0.3">
      <c r="A54" s="249" t="s">
        <v>86</v>
      </c>
      <c r="B54" s="250"/>
      <c r="C54" s="250"/>
      <c r="D54" s="253" t="s">
        <v>240</v>
      </c>
      <c r="E54" s="250"/>
      <c r="F54" s="250"/>
      <c r="G54" s="250"/>
      <c r="H54" s="250"/>
      <c r="I54" s="254"/>
      <c r="J54" s="117"/>
      <c r="K54" s="105"/>
      <c r="L54" s="201"/>
      <c r="M54" s="31"/>
      <c r="N54" s="31"/>
      <c r="O54" s="31"/>
      <c r="P54" s="31"/>
      <c r="Q54" s="255"/>
      <c r="R54" s="255"/>
      <c r="AC54" s="1"/>
      <c r="AD54" s="1"/>
      <c r="AE54" s="1"/>
      <c r="AF54" s="1"/>
      <c r="AG54" s="1"/>
      <c r="AH54" s="1"/>
      <c r="AI54" s="1"/>
      <c r="AJ54" s="1"/>
      <c r="AK54" s="1"/>
      <c r="AL54" s="1"/>
      <c r="AM54" s="1"/>
      <c r="AN54" s="1"/>
      <c r="AO54" s="1"/>
      <c r="AP54" s="1"/>
      <c r="AQ54" s="1"/>
      <c r="AR54" s="1"/>
      <c r="AS54" s="1"/>
      <c r="AT54" s="1"/>
    </row>
    <row r="55" spans="1:46" ht="23.25" hidden="1" x14ac:dyDescent="0.35">
      <c r="A55" s="18"/>
      <c r="B55" s="19"/>
      <c r="C55" s="6"/>
      <c r="D55" s="6"/>
      <c r="E55" s="6"/>
      <c r="F55" s="5"/>
      <c r="G55" s="114"/>
      <c r="H55" s="6"/>
      <c r="I55" s="5"/>
      <c r="J55" s="6"/>
      <c r="K55" s="5"/>
      <c r="L55" s="6"/>
      <c r="M55" s="5"/>
      <c r="N55" s="5"/>
      <c r="O55" s="5"/>
      <c r="Q55" s="150"/>
      <c r="R55" s="150"/>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6"/>
      <c r="D56" s="69" t="s">
        <v>39</v>
      </c>
      <c r="E56" s="16"/>
      <c r="F56" s="7"/>
      <c r="G56" s="115"/>
      <c r="H56" s="16"/>
      <c r="I56" s="7"/>
      <c r="J56" s="16"/>
      <c r="L56" s="16"/>
      <c r="M56" s="5"/>
      <c r="N56" s="5"/>
      <c r="O56" s="16"/>
      <c r="Q56" s="150"/>
      <c r="R56" s="150"/>
      <c r="AC56" s="1"/>
      <c r="AD56" s="1"/>
      <c r="AE56" s="1"/>
      <c r="AF56" s="1"/>
      <c r="AG56" s="1"/>
      <c r="AH56" s="1"/>
      <c r="AI56" s="1"/>
      <c r="AJ56" s="1"/>
      <c r="AK56" s="1"/>
      <c r="AL56" s="1"/>
      <c r="AM56" s="1"/>
      <c r="AN56" s="1"/>
      <c r="AO56" s="1"/>
      <c r="AP56" s="1"/>
      <c r="AQ56" s="1"/>
      <c r="AR56" s="1"/>
      <c r="AS56" s="1"/>
      <c r="AT56" s="1"/>
    </row>
    <row r="57" spans="1:46" ht="21" hidden="1" customHeight="1" thickBot="1" x14ac:dyDescent="0.3">
      <c r="A57" s="247" t="s">
        <v>32</v>
      </c>
      <c r="B57" s="248"/>
      <c r="C57" s="41" t="s">
        <v>11</v>
      </c>
      <c r="D57" s="13" t="s">
        <v>63</v>
      </c>
      <c r="E57" s="13" t="s">
        <v>63</v>
      </c>
      <c r="F57" s="138" t="s">
        <v>63</v>
      </c>
      <c r="G57" s="42"/>
      <c r="H57" s="138" t="s">
        <v>63</v>
      </c>
      <c r="I57" s="44"/>
      <c r="J57" s="13"/>
      <c r="K57" s="75"/>
      <c r="L57" s="13"/>
      <c r="M57" s="14"/>
      <c r="N57" s="29"/>
      <c r="P57" s="66"/>
      <c r="Q57" s="150"/>
      <c r="R57" s="150"/>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247"/>
      <c r="B58" s="248"/>
      <c r="C58" s="58" t="s">
        <v>5</v>
      </c>
      <c r="D58" s="37"/>
      <c r="E58" s="37"/>
      <c r="F58" s="73"/>
      <c r="G58" s="43"/>
      <c r="H58" s="138"/>
      <c r="I58" s="112"/>
      <c r="J58" s="37"/>
      <c r="K58" s="76"/>
      <c r="L58" s="37"/>
      <c r="M58" s="20"/>
      <c r="N58" s="30"/>
      <c r="O58" s="2"/>
      <c r="P58" s="66"/>
      <c r="Q58" s="150"/>
      <c r="R58" s="150"/>
      <c r="AC58" s="1"/>
      <c r="AD58" s="1"/>
      <c r="AE58" s="1"/>
      <c r="AF58" s="1"/>
      <c r="AG58" s="1"/>
      <c r="AH58" s="1"/>
      <c r="AI58" s="1"/>
      <c r="AJ58" s="1"/>
      <c r="AK58" s="1"/>
      <c r="AL58" s="1"/>
      <c r="AM58" s="1"/>
      <c r="AN58" s="1"/>
      <c r="AO58" s="1"/>
      <c r="AP58" s="1"/>
      <c r="AQ58" s="1"/>
      <c r="AR58" s="1"/>
      <c r="AS58" s="1"/>
      <c r="AT58" s="1"/>
    </row>
    <row r="59" spans="1:46" ht="21" hidden="1" customHeight="1" x14ac:dyDescent="0.25">
      <c r="A59" s="247"/>
      <c r="B59" s="248"/>
      <c r="C59" s="58" t="s">
        <v>6</v>
      </c>
      <c r="D59" s="12"/>
      <c r="E59" s="12"/>
      <c r="F59" s="138"/>
      <c r="G59" s="42"/>
      <c r="H59" s="138"/>
      <c r="I59" s="113"/>
      <c r="J59" s="12"/>
      <c r="K59" s="75"/>
      <c r="L59" s="12"/>
      <c r="M59" s="14"/>
      <c r="N59" s="29"/>
      <c r="O59" s="17"/>
      <c r="P59" s="66"/>
      <c r="Q59" s="150"/>
      <c r="R59" s="150"/>
      <c r="AC59" s="1"/>
      <c r="AD59" s="1"/>
      <c r="AE59" s="1"/>
      <c r="AF59" s="1"/>
      <c r="AG59" s="1"/>
      <c r="AH59" s="1"/>
      <c r="AI59" s="1"/>
      <c r="AJ59" s="1"/>
      <c r="AK59" s="1"/>
      <c r="AL59" s="1"/>
      <c r="AM59" s="1"/>
      <c r="AN59" s="1"/>
      <c r="AO59" s="1"/>
      <c r="AP59" s="1"/>
      <c r="AQ59" s="1"/>
      <c r="AR59" s="1"/>
      <c r="AS59" s="1"/>
      <c r="AT59" s="1"/>
    </row>
    <row r="60" spans="1:46" ht="21" hidden="1" customHeight="1" x14ac:dyDescent="0.3">
      <c r="A60" s="247"/>
      <c r="B60" s="248"/>
      <c r="C60" s="41" t="s">
        <v>16</v>
      </c>
      <c r="D60" s="38"/>
      <c r="E60" s="38"/>
      <c r="F60" s="138"/>
      <c r="G60" s="43"/>
      <c r="H60" s="138"/>
      <c r="I60" s="44"/>
      <c r="J60" s="38"/>
      <c r="K60" s="75"/>
      <c r="L60" s="38"/>
      <c r="M60" s="14"/>
      <c r="N60" s="14"/>
      <c r="O60" s="149"/>
      <c r="P60" s="147"/>
      <c r="Q60" s="150"/>
      <c r="R60" s="150"/>
      <c r="AC60" s="1"/>
      <c r="AD60" s="1"/>
      <c r="AE60" s="1"/>
      <c r="AF60" s="1"/>
      <c r="AG60" s="1"/>
      <c r="AH60" s="1"/>
      <c r="AI60" s="1"/>
      <c r="AJ60" s="1"/>
      <c r="AK60" s="1"/>
      <c r="AL60" s="1"/>
      <c r="AM60" s="1"/>
      <c r="AN60" s="1"/>
      <c r="AO60" s="1"/>
      <c r="AP60" s="1"/>
      <c r="AQ60" s="1"/>
      <c r="AR60" s="1"/>
      <c r="AS60" s="1"/>
      <c r="AT60" s="1"/>
    </row>
    <row r="61" spans="1:46" ht="21" hidden="1" customHeight="1" x14ac:dyDescent="0.3">
      <c r="A61" s="247"/>
      <c r="B61" s="248"/>
      <c r="C61" s="60" t="s">
        <v>15</v>
      </c>
      <c r="D61" s="23"/>
      <c r="E61" s="23"/>
      <c r="F61" s="138"/>
      <c r="G61" s="42"/>
      <c r="H61" s="138"/>
      <c r="I61" s="44"/>
      <c r="J61" s="23"/>
      <c r="K61" s="75"/>
      <c r="L61" s="23"/>
      <c r="M61" s="14"/>
      <c r="N61" s="14"/>
      <c r="O61" s="149"/>
      <c r="P61" s="147"/>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3">
      <c r="A62" s="247"/>
      <c r="B62" s="248"/>
      <c r="C62" s="57"/>
      <c r="D62" s="24"/>
      <c r="E62" s="24"/>
      <c r="F62" s="73"/>
      <c r="G62" s="42"/>
      <c r="H62" s="138"/>
      <c r="I62" s="44"/>
      <c r="J62" s="24"/>
      <c r="K62" s="76"/>
      <c r="L62" s="24"/>
      <c r="M62" s="14"/>
      <c r="N62" s="29"/>
      <c r="O62" s="149"/>
      <c r="P62" s="147"/>
      <c r="Q62" s="150"/>
      <c r="R62" s="150"/>
      <c r="AC62" s="1"/>
      <c r="AD62" s="1"/>
      <c r="AE62" s="1"/>
      <c r="AF62" s="1"/>
      <c r="AG62" s="1"/>
      <c r="AH62" s="1"/>
      <c r="AI62" s="1"/>
      <c r="AJ62" s="1"/>
      <c r="AK62" s="1"/>
      <c r="AL62" s="1"/>
      <c r="AM62" s="1"/>
      <c r="AN62" s="1"/>
      <c r="AO62" s="1"/>
      <c r="AP62" s="1"/>
      <c r="AQ62" s="1"/>
      <c r="AR62" s="1"/>
      <c r="AS62" s="1"/>
      <c r="AT62" s="1"/>
    </row>
    <row r="63" spans="1:46" ht="21.75" hidden="1" thickBot="1" x14ac:dyDescent="0.3">
      <c r="A63" s="21"/>
      <c r="B63" s="21"/>
      <c r="C63" s="22"/>
      <c r="D63" s="6"/>
      <c r="E63" s="6"/>
      <c r="F63" s="6"/>
      <c r="G63" s="22"/>
      <c r="H63" s="22"/>
      <c r="I63" s="22"/>
      <c r="J63" s="22"/>
      <c r="K63" s="22"/>
      <c r="L63" s="22"/>
      <c r="M63" s="15"/>
      <c r="N63" s="15"/>
      <c r="O63" s="142" t="s">
        <v>64</v>
      </c>
      <c r="Q63" s="150"/>
      <c r="R63" s="150"/>
      <c r="AC63" s="1"/>
      <c r="AD63" s="1"/>
      <c r="AE63" s="1"/>
      <c r="AF63" s="1"/>
      <c r="AG63" s="1"/>
      <c r="AH63" s="1"/>
      <c r="AI63" s="1"/>
      <c r="AJ63" s="1"/>
      <c r="AK63" s="1"/>
      <c r="AL63" s="1"/>
      <c r="AM63" s="1"/>
      <c r="AN63" s="1"/>
      <c r="AO63" s="1"/>
      <c r="AP63" s="1"/>
      <c r="AQ63" s="1"/>
      <c r="AR63" s="1"/>
      <c r="AS63" s="1"/>
      <c r="AT63" s="1"/>
    </row>
    <row r="64" spans="1:46" ht="60" hidden="1" customHeight="1" x14ac:dyDescent="0.35">
      <c r="A64" s="249" t="s">
        <v>29</v>
      </c>
      <c r="B64" s="250"/>
      <c r="C64" s="250"/>
      <c r="D64" s="117" t="s">
        <v>65</v>
      </c>
      <c r="E64" s="117"/>
      <c r="F64" s="105"/>
      <c r="G64" s="107"/>
      <c r="H64" s="201"/>
      <c r="I64" s="106"/>
      <c r="J64" s="117"/>
      <c r="K64" s="105"/>
      <c r="L64" s="201"/>
      <c r="M64" s="32"/>
      <c r="N64" s="31"/>
      <c r="O64" s="31"/>
      <c r="P64" s="31"/>
      <c r="Q64" s="150"/>
      <c r="R64" s="150"/>
      <c r="AC64" s="1"/>
      <c r="AD64" s="1"/>
      <c r="AE64" s="1"/>
      <c r="AF64" s="1"/>
      <c r="AG64" s="1"/>
      <c r="AH64" s="1"/>
      <c r="AI64" s="1"/>
      <c r="AJ64" s="1"/>
      <c r="AK64" s="1"/>
      <c r="AL64" s="1"/>
      <c r="AM64" s="1"/>
      <c r="AN64" s="1"/>
      <c r="AO64" s="1"/>
      <c r="AP64" s="1"/>
      <c r="AQ64" s="1"/>
      <c r="AR64" s="1"/>
      <c r="AS64" s="1"/>
      <c r="AT64" s="1"/>
    </row>
    <row r="65" spans="1:18" s="1" customFormat="1" x14ac:dyDescent="0.25">
      <c r="Q65" s="150"/>
      <c r="R65" s="150"/>
    </row>
    <row r="66" spans="1:18" s="1" customFormat="1" ht="23.25" x14ac:dyDescent="0.35">
      <c r="A66" s="206" t="s">
        <v>20</v>
      </c>
      <c r="B66" s="207"/>
    </row>
    <row r="67" spans="1:18" s="1" customFormat="1" ht="21" x14ac:dyDescent="0.35">
      <c r="A67" s="208"/>
      <c r="B67" s="207" t="s">
        <v>21</v>
      </c>
    </row>
    <row r="68" spans="1:18" s="1" customFormat="1" ht="21" x14ac:dyDescent="0.35">
      <c r="A68" s="208"/>
      <c r="B68" s="207" t="s">
        <v>22</v>
      </c>
    </row>
    <row r="69" spans="1:18" s="1" customFormat="1" ht="21" x14ac:dyDescent="0.35">
      <c r="A69" s="208"/>
      <c r="B69" s="207" t="s">
        <v>23</v>
      </c>
    </row>
    <row r="70" spans="1:18" s="1" customFormat="1" ht="21" x14ac:dyDescent="0.35">
      <c r="A70" s="208"/>
      <c r="B70" s="207" t="s">
        <v>24</v>
      </c>
    </row>
    <row r="71" spans="1:18" s="1" customFormat="1" ht="21" x14ac:dyDescent="0.35">
      <c r="A71" s="208"/>
      <c r="B71" s="207" t="s">
        <v>25</v>
      </c>
    </row>
    <row r="72" spans="1:18" s="1" customFormat="1" ht="21" x14ac:dyDescent="0.35">
      <c r="A72" s="208"/>
      <c r="B72" s="207" t="s">
        <v>26</v>
      </c>
    </row>
    <row r="73" spans="1:18" s="1" customFormat="1" ht="21" x14ac:dyDescent="0.35">
      <c r="A73" s="208"/>
      <c r="B73" s="207" t="s">
        <v>27</v>
      </c>
    </row>
    <row r="74" spans="1:18" s="1" customFormat="1" ht="21" x14ac:dyDescent="0.35">
      <c r="A74" s="208"/>
      <c r="B74" s="207" t="s">
        <v>24</v>
      </c>
    </row>
    <row r="75" spans="1:18" s="1" customFormat="1" ht="21" x14ac:dyDescent="0.35">
      <c r="A75" s="208"/>
      <c r="B75" s="207" t="s">
        <v>25</v>
      </c>
    </row>
    <row r="76" spans="1:18" s="1" customFormat="1" ht="21" x14ac:dyDescent="0.35">
      <c r="A76" s="208"/>
      <c r="B76" s="207" t="s">
        <v>26</v>
      </c>
    </row>
    <row r="77" spans="1:18" s="1" customFormat="1" ht="21" x14ac:dyDescent="0.35">
      <c r="A77" s="208"/>
      <c r="B77" s="207" t="s">
        <v>27</v>
      </c>
    </row>
    <row r="78" spans="1:18" s="1" customFormat="1" ht="21" x14ac:dyDescent="0.35">
      <c r="B78" s="72"/>
    </row>
  </sheetData>
  <mergeCells count="31">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 ref="Q54:R54"/>
    <mergeCell ref="A57:B62"/>
    <mergeCell ref="A26:B26"/>
    <mergeCell ref="Q27:R27"/>
    <mergeCell ref="A28:B30"/>
    <mergeCell ref="Q29:R29"/>
    <mergeCell ref="Q32:R32"/>
    <mergeCell ref="A33:B37"/>
    <mergeCell ref="N34:N36"/>
    <mergeCell ref="O33:O36"/>
    <mergeCell ref="O28:O29"/>
    <mergeCell ref="A64:C64"/>
    <mergeCell ref="A40:B45"/>
    <mergeCell ref="A48:B52"/>
    <mergeCell ref="A54:C54"/>
    <mergeCell ref="D54:I54"/>
  </mergeCell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Definition Mitigation Actions</vt:lpstr>
      <vt:lpstr>Cod</vt:lpstr>
      <vt:lpstr>Haddock</vt:lpstr>
      <vt:lpstr>Plaice</vt:lpstr>
      <vt:lpstr>Sole</vt:lpstr>
      <vt:lpstr>Whiting</vt:lpstr>
    </vt:vector>
  </TitlesOfParts>
  <Company>SWFPA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Park</dc:creator>
  <cp:lastModifiedBy>Hoare, Deirdre</cp:lastModifiedBy>
  <cp:lastPrinted>2017-06-21T13:51:36Z</cp:lastPrinted>
  <dcterms:created xsi:type="dcterms:W3CDTF">2017-04-13T13:08:28Z</dcterms:created>
  <dcterms:modified xsi:type="dcterms:W3CDTF">2018-02-23T14:59:34Z</dcterms:modified>
</cp:coreProperties>
</file>